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https://intranet-me.sunnikan.com/05_Methodologie_Interne/"/>
    </mc:Choice>
  </mc:AlternateContent>
  <xr:revisionPtr revIDLastSave="0" documentId="13_ncr:1_{CBCAA4EB-3FD0-4487-BB28-E2F34FB08EC5}" xr6:coauthVersionLast="47" xr6:coauthVersionMax="47" xr10:uidLastSave="{00000000-0000-0000-0000-000000000000}"/>
  <bookViews>
    <workbookView xWindow="-60" yWindow="-13620" windowWidth="24240" windowHeight="13020" activeTab="3" xr2:uid="{00000000-000D-0000-FFFF-FFFF00000000}"/>
  </bookViews>
  <sheets>
    <sheet name="Etq.Tel" sheetId="2" r:id="rId1"/>
    <sheet name="Lignes_OVH" sheetId="10" r:id="rId2"/>
    <sheet name="Lignes_Bouygues" sheetId="11" r:id="rId3"/>
    <sheet name="Migration" sheetId="12" r:id="rId4"/>
  </sheets>
  <definedNames>
    <definedName name="OLE_LINK1" localSheetId="0">Etq.Tel!$C$26</definedName>
    <definedName name="_xlnm.Print_Area" localSheetId="0">Etq.Tel!$A$1:$E$38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8" i="2" l="1"/>
  <c r="G17" i="2"/>
  <c r="G16" i="2"/>
  <c r="G15" i="2"/>
  <c r="G14" i="2"/>
  <c r="C37" i="12"/>
  <c r="C38" i="12" s="1"/>
  <c r="C36" i="12"/>
  <c r="B38" i="12"/>
  <c r="C31" i="12"/>
  <c r="B32" i="12"/>
  <c r="C32" i="12"/>
  <c r="D63" i="12" s="1"/>
  <c r="K25" i="11"/>
  <c r="J25" i="11"/>
  <c r="D57" i="10"/>
  <c r="E57" i="10" s="1"/>
  <c r="E62" i="10" s="1"/>
  <c r="D58" i="10"/>
  <c r="E58" i="10" s="1"/>
  <c r="D59" i="10"/>
  <c r="E59" i="10"/>
  <c r="D60" i="10"/>
  <c r="E60" i="10" s="1"/>
  <c r="D61" i="10"/>
  <c r="E61" i="10"/>
  <c r="D57" i="12" l="1"/>
  <c r="D48" i="12"/>
  <c r="D56" i="12"/>
  <c r="D58" i="12"/>
  <c r="D49" i="12"/>
  <c r="D50" i="12"/>
  <c r="B42" i="12"/>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D42" i="12"/>
  <c r="D43" i="12"/>
  <c r="D52" i="12"/>
  <c r="D51" i="12"/>
  <c r="D59" i="12"/>
  <c r="D44" i="12"/>
  <c r="D60" i="12"/>
  <c r="D45" i="12"/>
  <c r="D53" i="12"/>
  <c r="D61" i="12"/>
  <c r="D46" i="12"/>
  <c r="D54" i="12"/>
  <c r="D62" i="12"/>
  <c r="D47" i="12"/>
  <c r="D55"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tc={75029CCA-C179-432D-9B81-B040C7B7C257}</author>
  </authors>
  <commentList>
    <comment ref="J1" authorId="0" shapeId="0" xr:uid="{75029CCA-C179-432D-9B81-B040C7B7C25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Coûts de résiliation calculé au 13-07-2023
&gt; Les SIM secondaire ne coute rien à résilier mais ont besoin d'un préavis de trois mois, elle seront résiliées en septembre.
&gt; Se rendre sur l'interface Bouygues Entreprise et tenter une résiliation de ligne, le cout est calculé et s'affiche dans le texte en dessous</t>
      </text>
    </comment>
  </commentList>
</comments>
</file>

<file path=xl/sharedStrings.xml><?xml version="1.0" encoding="utf-8"?>
<sst xmlns="http://schemas.openxmlformats.org/spreadsheetml/2006/main" count="756" uniqueCount="385">
  <si>
    <t>Georges MARTIN</t>
  </si>
  <si>
    <t>Lobna MIFTAH-ALKHAIR</t>
  </si>
  <si>
    <t>Pierre JOUBERT</t>
  </si>
  <si>
    <t>Soazic BARON</t>
  </si>
  <si>
    <t>Raphaëlle KUHN</t>
  </si>
  <si>
    <t>Attribution</t>
  </si>
  <si>
    <t>GM</t>
  </si>
  <si>
    <t>LMA</t>
  </si>
  <si>
    <t>PJ</t>
  </si>
  <si>
    <t>RK</t>
  </si>
  <si>
    <t>SB</t>
  </si>
  <si>
    <t>SharePoint</t>
  </si>
  <si>
    <t>Mobile</t>
  </si>
  <si>
    <t>OVH</t>
  </si>
  <si>
    <t>Microsoft</t>
  </si>
  <si>
    <t>Dell</t>
  </si>
  <si>
    <t>CUC</t>
  </si>
  <si>
    <t>Fixe</t>
  </si>
  <si>
    <t>Pauline BENOIT-ISART</t>
  </si>
  <si>
    <t>PBI</t>
  </si>
  <si>
    <t>015597 10 85</t>
  </si>
  <si>
    <t>015597 10 84</t>
  </si>
  <si>
    <t>015597 11 86</t>
  </si>
  <si>
    <t>015597 10 80</t>
  </si>
  <si>
    <t>015597 13 15</t>
  </si>
  <si>
    <t>015597 13 13</t>
  </si>
  <si>
    <t>015597 10 86</t>
  </si>
  <si>
    <t>015597 11 81</t>
  </si>
  <si>
    <t>015597 11 83</t>
  </si>
  <si>
    <t>015597 10 81</t>
  </si>
  <si>
    <t>015597 10 82</t>
  </si>
  <si>
    <t>015597 10 83</t>
  </si>
  <si>
    <t>015597 11 85</t>
  </si>
  <si>
    <t>015597 11 82</t>
  </si>
  <si>
    <t>015597 11 84</t>
  </si>
  <si>
    <t>015597 11 87</t>
  </si>
  <si>
    <t>015597 13 14</t>
  </si>
  <si>
    <t>Philippe FARFOUR</t>
  </si>
  <si>
    <t>06 37 67 54 46</t>
  </si>
  <si>
    <t>Nom</t>
  </si>
  <si>
    <t>Prenom</t>
  </si>
  <si>
    <t>ISTE</t>
  </si>
  <si>
    <t>JI</t>
  </si>
  <si>
    <t>MIFTAH-ALKHAIR</t>
  </si>
  <si>
    <t>BENOIT-ISART</t>
  </si>
  <si>
    <t>FARFOUR</t>
  </si>
  <si>
    <t>JOUBERT</t>
  </si>
  <si>
    <t>KUHN</t>
  </si>
  <si>
    <t>BARON</t>
  </si>
  <si>
    <t>AQ</t>
  </si>
  <si>
    <t>CG</t>
  </si>
  <si>
    <t>PF</t>
  </si>
  <si>
    <t>06 71 66 30 57</t>
  </si>
  <si>
    <t>06 71 66 60 34</t>
  </si>
  <si>
    <t>06 84 50 60 31</t>
  </si>
  <si>
    <t>06 71 65 17 32</t>
  </si>
  <si>
    <t>06 08 61 80 52</t>
  </si>
  <si>
    <t>06 71 65 33 70</t>
  </si>
  <si>
    <t>06 71 65 19 47</t>
  </si>
  <si>
    <t>06 71 65 41 94</t>
  </si>
  <si>
    <t>06 71 66 61 99</t>
  </si>
  <si>
    <r>
      <t xml:space="preserve">Téléconférence </t>
    </r>
    <r>
      <rPr>
        <i/>
        <sz val="10"/>
        <color theme="1"/>
        <rFont val="Calibri"/>
        <family val="2"/>
        <scheme val="minor"/>
      </rPr>
      <t>(spécial)</t>
    </r>
  </si>
  <si>
    <t>Item</t>
  </si>
  <si>
    <t>Qé</t>
  </si>
  <si>
    <t>PU (HT)</t>
  </si>
  <si>
    <t>Module d'extension de 20 touches pour téléphone Yealink T46G et T46S</t>
  </si>
  <si>
    <t>Tot (HT)</t>
  </si>
  <si>
    <t>Tot(TTC)</t>
  </si>
  <si>
    <t>Total</t>
  </si>
  <si>
    <t>Téléphone Yealink T46G (Standard)</t>
  </si>
  <si>
    <t>Telephones Cisco CP8851</t>
  </si>
  <si>
    <t>Cautions pour telephone Cisco SPA508G</t>
  </si>
  <si>
    <t>Cautions pour telephone PG IP 8830</t>
  </si>
  <si>
    <t>Enedis</t>
  </si>
  <si>
    <t>Numéro OVH</t>
  </si>
  <si>
    <t>Détails</t>
  </si>
  <si>
    <t>Redirection</t>
  </si>
  <si>
    <t>Conférence</t>
  </si>
  <si>
    <t>06 31 39 56 90</t>
  </si>
  <si>
    <t>09 74 50 06 04</t>
  </si>
  <si>
    <t>07 70 01 13 74</t>
  </si>
  <si>
    <t>David MARCEREUIL</t>
  </si>
  <si>
    <t>015597 11 89</t>
  </si>
  <si>
    <t xml:space="preserve">06 75 33 26 96 </t>
  </si>
  <si>
    <t>2J Partners</t>
  </si>
  <si>
    <t>Mobiles phones</t>
  </si>
  <si>
    <t>KEYYO</t>
  </si>
  <si>
    <t>03 75 75 59 00 - Thomas Rageys -  trageys@keyyo.com</t>
  </si>
  <si>
    <t xml:space="preserve">07 60 89 85 19 - Yoann Lemony  - y.lemony@2jpartners.com </t>
  </si>
  <si>
    <t>0805 540 594 - msonlineservicesteam@email.microsoftonline.com</t>
  </si>
  <si>
    <t>Sefal</t>
  </si>
  <si>
    <t>Premises</t>
  </si>
  <si>
    <t>Cleanset</t>
  </si>
  <si>
    <t>Cleaning services</t>
  </si>
  <si>
    <t>06 64 16 5 65 - Mr ANWAR</t>
  </si>
  <si>
    <t>Verisure</t>
  </si>
  <si>
    <t>Security &amp; Alarm</t>
  </si>
  <si>
    <t>ERP</t>
  </si>
  <si>
    <t>Hardware</t>
  </si>
  <si>
    <t>Small Hardware</t>
  </si>
  <si>
    <t>0810 029 191 - houbouzid@cuc.fr</t>
  </si>
  <si>
    <t>SwissLife</t>
  </si>
  <si>
    <t>Insurance (Premises, hardware)</t>
  </si>
  <si>
    <t>01 39 30 20 20 - Emilie FABRE - voisinslebretonneux@agence-swisslife.fr</t>
  </si>
  <si>
    <t>HISCOX / Actiform</t>
  </si>
  <si>
    <t>Insurance (Professional civil Liability, hardware)</t>
  </si>
  <si>
    <t>01 43 50 31 93 - Jérémy LEFEUVRE - Contact@actiforme.fr</t>
  </si>
  <si>
    <t>Electricity (supply)</t>
  </si>
  <si>
    <t>Contacts d'urgence (Annexe BCP)</t>
  </si>
  <si>
    <t>07 61 29 15 81</t>
  </si>
  <si>
    <t>Non attribué</t>
  </si>
  <si>
    <t>04 99 75 62 55 - Salma BERRADA - salma.berrada@dell.com</t>
  </si>
  <si>
    <t>Jeanne RENARD</t>
  </si>
  <si>
    <t>Marie-Noëlle BOUVERNE</t>
  </si>
  <si>
    <t>Charles-Antoine DE FONTENAY</t>
  </si>
  <si>
    <t>06 52 24 00 85</t>
  </si>
  <si>
    <t>File d'appels</t>
  </si>
  <si>
    <t>+33761291581</t>
  </si>
  <si>
    <t>+33155971080</t>
  </si>
  <si>
    <t>+33155971081</t>
  </si>
  <si>
    <t>+33155971082</t>
  </si>
  <si>
    <t>+33155971083</t>
  </si>
  <si>
    <t>+33155971084</t>
  </si>
  <si>
    <t>+33155971085</t>
  </si>
  <si>
    <t>+33155971086</t>
  </si>
  <si>
    <t>+33155971181</t>
  </si>
  <si>
    <t>+33155971182</t>
  </si>
  <si>
    <t>+33155971183</t>
  </si>
  <si>
    <t>+33155971184</t>
  </si>
  <si>
    <t>+33155971185</t>
  </si>
  <si>
    <t>+33155971186</t>
  </si>
  <si>
    <t>+33155971187</t>
  </si>
  <si>
    <t>+33155971189</t>
  </si>
  <si>
    <t>+33155971190</t>
  </si>
  <si>
    <t>+33155971313</t>
  </si>
  <si>
    <t>+33155971314</t>
  </si>
  <si>
    <t>+33155971315</t>
  </si>
  <si>
    <t>Type</t>
  </si>
  <si>
    <t>SDA</t>
  </si>
  <si>
    <t>s.réunion</t>
  </si>
  <si>
    <t>Config</t>
  </si>
  <si>
    <t>SIP</t>
  </si>
  <si>
    <t>+33972476899</t>
  </si>
  <si>
    <t>+33972476892</t>
  </si>
  <si>
    <t>+33972476905</t>
  </si>
  <si>
    <t>+33972476896</t>
  </si>
  <si>
    <t>+33972476902</t>
  </si>
  <si>
    <t>+33972476900</t>
  </si>
  <si>
    <t>+33972476904</t>
  </si>
  <si>
    <t>+33972476894</t>
  </si>
  <si>
    <t>+33972476906</t>
  </si>
  <si>
    <t>+33972476897</t>
  </si>
  <si>
    <t>+33972476893</t>
  </si>
  <si>
    <t>+33972476895</t>
  </si>
  <si>
    <t>+33972476898</t>
  </si>
  <si>
    <t>+33972476901</t>
  </si>
  <si>
    <t>+33972476891</t>
  </si>
  <si>
    <t>+33972476903</t>
  </si>
  <si>
    <t>Mob</t>
  </si>
  <si>
    <t>+33671663057</t>
  </si>
  <si>
    <t xml:space="preserve">+33675332696 </t>
  </si>
  <si>
    <t>+33652240085</t>
  </si>
  <si>
    <t>+33637675446</t>
  </si>
  <si>
    <t>+33671651947</t>
  </si>
  <si>
    <t>+33671653370</t>
  </si>
  <si>
    <t>+33684506031</t>
  </si>
  <si>
    <t>+33671654194</t>
  </si>
  <si>
    <t>+33671666034</t>
  </si>
  <si>
    <t>+33671666199</t>
  </si>
  <si>
    <t>+33631395690</t>
  </si>
  <si>
    <t>+33671651732</t>
  </si>
  <si>
    <t>+33608618052</t>
  </si>
  <si>
    <t>Standard</t>
  </si>
  <si>
    <t>normale</t>
  </si>
  <si>
    <t>Sonne (13s) &gt; Renvoi SDA +33155971313 (Standard)</t>
  </si>
  <si>
    <t>SG</t>
  </si>
  <si>
    <t>CDF</t>
  </si>
  <si>
    <t>non attribué</t>
  </si>
  <si>
    <t>MNB</t>
  </si>
  <si>
    <t>DM</t>
  </si>
  <si>
    <t>Hotline</t>
  </si>
  <si>
    <t>Teleconf</t>
  </si>
  <si>
    <t>Sonne (13s) [SIP +33972476902 / SIP +33972476898 / Mob +33637675446 / Mob +33631395690] &gt; Répondeur Standard</t>
  </si>
  <si>
    <t>Mot de passe = 2316</t>
  </si>
  <si>
    <t>Sonne (13s) &gt; Renvoi SDA +33155971313</t>
  </si>
  <si>
    <t>Numéro non Sunnikan : Aristeia</t>
  </si>
  <si>
    <t>mobile</t>
  </si>
  <si>
    <t>Numéro non Sunnikan : 4as</t>
  </si>
  <si>
    <t>Ref</t>
  </si>
  <si>
    <t>Ligne</t>
  </si>
  <si>
    <t>CF</t>
  </si>
  <si>
    <t>Offre</t>
  </si>
  <si>
    <t>.</t>
  </si>
  <si>
    <t>2eme SIM</t>
  </si>
  <si>
    <t>0661860321</t>
  </si>
  <si>
    <t>8.63841.10</t>
  </si>
  <si>
    <t>B5Y Data 2e SIM Integral D</t>
  </si>
  <si>
    <t>0661964267</t>
  </si>
  <si>
    <t>0661942045</t>
  </si>
  <si>
    <t>0661916529</t>
  </si>
  <si>
    <t>0662089079</t>
  </si>
  <si>
    <t>0661933531</t>
  </si>
  <si>
    <t>0662043211</t>
  </si>
  <si>
    <t>0661919928</t>
  </si>
  <si>
    <t>0661968296</t>
  </si>
  <si>
    <t>0661864134</t>
  </si>
  <si>
    <t>0662081370</t>
  </si>
  <si>
    <t>SOAZIC</t>
  </si>
  <si>
    <t>0631395690</t>
  </si>
  <si>
    <t>BCU Neo Integral 36m AS D</t>
  </si>
  <si>
    <t>Samsung Galaxy A52S 5G v2</t>
  </si>
  <si>
    <t>JOANA</t>
  </si>
  <si>
    <t>0637675446</t>
  </si>
  <si>
    <t>PIERRE</t>
  </si>
  <si>
    <t>0671666034</t>
  </si>
  <si>
    <t>PAULINE</t>
  </si>
  <si>
    <t>0684506031</t>
  </si>
  <si>
    <t>0761291581</t>
  </si>
  <si>
    <t>0671651732</t>
  </si>
  <si>
    <t>BCX Neo Integral+ 36m D</t>
  </si>
  <si>
    <t>MARCEREUIL</t>
  </si>
  <si>
    <t>DAVID</t>
  </si>
  <si>
    <t>0675332696</t>
  </si>
  <si>
    <t>PHILIPPE</t>
  </si>
  <si>
    <t>0671654194</t>
  </si>
  <si>
    <t>BCY Neo Integral+ 36m AS D</t>
  </si>
  <si>
    <t>RAPHAELLE</t>
  </si>
  <si>
    <t>0671666199</t>
  </si>
  <si>
    <t>BOUVERNE</t>
  </si>
  <si>
    <t>MARIE-NOELLE</t>
  </si>
  <si>
    <t>0671653370</t>
  </si>
  <si>
    <t>0671663057</t>
  </si>
  <si>
    <t>LOBNA</t>
  </si>
  <si>
    <t>0671651947</t>
  </si>
  <si>
    <t>Apple iPhone 12 5G 128 Go BLUE</t>
  </si>
  <si>
    <t>xx</t>
  </si>
  <si>
    <t>Cout total de résiliation immédiate :</t>
  </si>
  <si>
    <t>Fin_Engagement</t>
  </si>
  <si>
    <t>Debut_Engagement</t>
  </si>
  <si>
    <t>Oppo Find X3 Lite 5G</t>
  </si>
  <si>
    <t>Abonnement mensuel (HT)</t>
  </si>
  <si>
    <t>Coût</t>
  </si>
  <si>
    <t>Nb lignes</t>
  </si>
  <si>
    <t>Tot</t>
  </si>
  <si>
    <t>Cout mensuel Bouygues</t>
  </si>
  <si>
    <t>Cout mensuel Free</t>
  </si>
  <si>
    <t>Frais de résiliation</t>
  </si>
  <si>
    <t>L'engagement jusqu'en avril 2025 plombe les chiffres hélas.</t>
  </si>
  <si>
    <t>A moins d'un geste commercial de la part de Bouygues, pas facile de rendre ca rentable a moins d'attendre la fin d'engagement.</t>
  </si>
  <si>
    <t>Se pose également la question du réseau, car selon l'arcep. Free Mobile a beau avoir déployé plus d'antennes que Bouygues et Orange, le fait qu'ils utilisent la bande des 700MHz est de moins bonne qualité que les 2.1GHz et 3.5Ghz reste la meilleur couverture en France.</t>
  </si>
  <si>
    <t>Je vais continuer de chercher les conditions de résiliations Bouygues.</t>
  </si>
  <si>
    <t>Très cordialement,</t>
  </si>
  <si>
    <t>Note : Je vais avoir deux lignes libres a attribuer sous peu (l'ancienne de Ghazi et celle d'Annabelle) Je suggère Jeanne et Clémence ?</t>
  </si>
  <si>
    <t>J'ai fait une simulation grossière avec les tarifs Free (https://mobile.free.fr/fiche-forfait-free) pour voir à quel date ce serait intéressant de migrer en me basant sur l'hypothèse que les résiliations anticipées nous seront facturées au pro-rata de l'engagement restant. En prenant en compte le fait qu'avec notre freebox nous avons droit à 4 abonnements 5G à 15.99€ (https://assistance.free.fr/articles/avantages-des-abonnes-freebox-sur-les-forfaits-free-mobile-901), le cout mensuel Free serait de :</t>
  </si>
  <si>
    <r>
      <t xml:space="preserve">4x15.99 + 12x19.99 = </t>
    </r>
    <r>
      <rPr>
        <b/>
        <sz val="11"/>
        <color theme="1"/>
        <rFont val="Calibri"/>
        <family val="2"/>
        <scheme val="minor"/>
      </rPr>
      <t>303.84€HT</t>
    </r>
  </si>
  <si>
    <t>Date de résiliation</t>
  </si>
  <si>
    <t>Abonnement Bouygues</t>
  </si>
  <si>
    <t>Mois restants</t>
  </si>
  <si>
    <t>Frais de Resiliation</t>
  </si>
  <si>
    <t>Économie réalisée sur la période d'engagement avec résiliation immédiate et migration sous Free</t>
  </si>
  <si>
    <t>Equipement</t>
  </si>
  <si>
    <t>SIM seule</t>
  </si>
  <si>
    <t>Commentaire</t>
  </si>
  <si>
    <t>A résilier</t>
  </si>
  <si>
    <t>CONSERVER</t>
  </si>
  <si>
    <t>Renvois</t>
  </si>
  <si>
    <t>Programmés &gt; Std</t>
  </si>
  <si>
    <t>(Ancien AS)</t>
  </si>
  <si>
    <t>SIP +33972476903 (s.réu)</t>
  </si>
  <si>
    <t>SIP +33972476895 (SG)</t>
  </si>
  <si>
    <t>SDA 1086 (PJ) &gt; SDA 1313 (Std)</t>
  </si>
  <si>
    <t>Mob 0671654194 (PF) &gt; SDA 1313 (Std)</t>
  </si>
  <si>
    <t>Mob 0675332696 (DM) &gt; SDA 1313 (Std)</t>
  </si>
  <si>
    <t>SDA 1313 (Std)</t>
  </si>
  <si>
    <t>Mob 0671666199 (RK) &gt; SDA 1313 (Std)</t>
  </si>
  <si>
    <t>Mob 0684506031 (PBI) &gt; SDA 1313 (Std)</t>
  </si>
  <si>
    <t>Mob 0652240085 (CDF) &gt; SDA 1313 (Std)</t>
  </si>
  <si>
    <t>Mob 0671663057 (AQ) &gt; SDA 1313 (Std)</t>
  </si>
  <si>
    <t>Mob 0671651947 (LMA) &gt; SDA 1313 (Std)</t>
  </si>
  <si>
    <t>Mob 0671653370 (MNB) &gt; SDA 1313 (Std)</t>
  </si>
  <si>
    <t>SIP +33972476905 (CG)</t>
  </si>
  <si>
    <t>Mob 0671666034 (PJ) &gt; SDA 1313 (Std)</t>
  </si>
  <si>
    <t>Mob 0631395690 (SB) &gt; SDA 1313 (Std)</t>
  </si>
  <si>
    <t>*61*0155971313#</t>
  </si>
  <si>
    <t>*62*0155971313#</t>
  </si>
  <si>
    <t>*67*0155971313#</t>
  </si>
  <si>
    <t>Renvoyé</t>
  </si>
  <si>
    <t>MMI ok</t>
  </si>
  <si>
    <t>MMI = commandes de renvoi :</t>
  </si>
  <si>
    <t>Almaz LECOQ</t>
  </si>
  <si>
    <t>Helpdesk</t>
  </si>
  <si>
    <t>015597 11 90</t>
  </si>
  <si>
    <t>06 07 41 52 21 – Kevin MATEUS - kevin.mateus@sefalproperty.fr</t>
  </si>
  <si>
    <t>06 72 47 03 25 - edgar.duque-lopez@sefalproperty.fr</t>
  </si>
  <si>
    <t>Everwin</t>
  </si>
  <si>
    <t>support-sxone@everwin.zendesk.com</t>
  </si>
  <si>
    <t>06 84 33 52 94 – Noura GHOUDANE - noura.ghoudane@sefalproperty.fr</t>
  </si>
  <si>
    <t>LECOQ</t>
  </si>
  <si>
    <t>Almaz</t>
  </si>
  <si>
    <t>AL</t>
  </si>
  <si>
    <t>Etat</t>
  </si>
  <si>
    <t>Résiliée</t>
  </si>
  <si>
    <t>A migrer</t>
  </si>
  <si>
    <t>RENARD</t>
  </si>
  <si>
    <t>JEANNE</t>
  </si>
  <si>
    <t>JR</t>
  </si>
  <si>
    <t>Migration</t>
  </si>
  <si>
    <t>Adresse</t>
  </si>
  <si>
    <t>231 rue La Fontaine</t>
  </si>
  <si>
    <t>Ville</t>
  </si>
  <si>
    <t>CP</t>
  </si>
  <si>
    <t>Fontenay-sous-Bois</t>
  </si>
  <si>
    <t>72 rue Victor Hugo</t>
  </si>
  <si>
    <t>Tours</t>
  </si>
  <si>
    <t>12 rue du Danube</t>
  </si>
  <si>
    <t>Saint-Herblain</t>
  </si>
  <si>
    <t>132 rue d'Hem</t>
  </si>
  <si>
    <t>Villeneuve d'Ascq</t>
  </si>
  <si>
    <t>Lobna</t>
  </si>
  <si>
    <t>Pauline</t>
  </si>
  <si>
    <t>Jeanne</t>
  </si>
  <si>
    <t>Soazic</t>
  </si>
  <si>
    <t>Raphaelle</t>
  </si>
  <si>
    <t>Marie-Noelle</t>
  </si>
  <si>
    <t>Pierre</t>
  </si>
  <si>
    <t>David</t>
  </si>
  <si>
    <t>Philippe</t>
  </si>
  <si>
    <t>RIO</t>
  </si>
  <si>
    <t>Offre Free Pro :</t>
  </si>
  <si>
    <t>19.99 €HT pour les 5 premières lignes + 9.99 €HT  pour les 5 autre = 149.9 €HT / mois au total</t>
  </si>
  <si>
    <t>10 lignes souscrites (2 lignes des 12 actuelles seront résiliées définitivement)</t>
  </si>
  <si>
    <t>Bouygues tente bien de nous retenir avec une offre à 31€/mois, mais ça fait toujours 310 au total, soit 2x plus que Free Pro</t>
  </si>
  <si>
    <t>Les fins d'engagement étant quasi toutes en avril (sauf une en mai), la résiliation + migration se fera à ce moment là. Néanmois, comme la demande de résiliation bouygues doit être activée 3 mois avant la fin d'engagement, je prends les devant.</t>
  </si>
  <si>
    <t>Appels et SMS :</t>
  </si>
  <si>
    <t>illimités en France métropolitaine et vers les DOM</t>
  </si>
  <si>
    <t>illimités vers les mobiles de USA, Canada, Chine, Allemagne, Belgique, Espagne, Italie, Royaume-Uni</t>
  </si>
  <si>
    <t>illimités depuis Europe et DOM vers les fixes et mobiles de France Métropolitaine, Europe et DOM</t>
  </si>
  <si>
    <t>Data :</t>
  </si>
  <si>
    <t>150 Go en 5G / 4G+ en France métropolitaine</t>
  </si>
  <si>
    <t>28 Go dans + de 70 destinations (CF brochure en pièce jointe)</t>
  </si>
  <si>
    <t>03E398411XAS</t>
  </si>
  <si>
    <t>03E3984041JB</t>
  </si>
  <si>
    <t>03E398416CA0</t>
  </si>
  <si>
    <t>03E398413X2M</t>
  </si>
  <si>
    <t>03E3984068KM</t>
  </si>
  <si>
    <t>03E398405ZPB</t>
  </si>
  <si>
    <t>03E3984200LP</t>
  </si>
  <si>
    <t>03E398409XIJ</t>
  </si>
  <si>
    <t>03E3984152L0</t>
  </si>
  <si>
    <t>03E348050XTI</t>
  </si>
  <si>
    <t>-</t>
  </si>
  <si>
    <t>Free Pro</t>
  </si>
  <si>
    <t>1043 / 01 83 65 98 04 - Ninno MAZZONE - ninno.mazzone@freepro.com</t>
  </si>
  <si>
    <t>Internet (fiber)</t>
  </si>
  <si>
    <t>Printer</t>
  </si>
  <si>
    <t>Résiliée le 7 mai</t>
  </si>
  <si>
    <t>Résilié (7 mai 2025)</t>
  </si>
  <si>
    <t>SIM</t>
  </si>
  <si>
    <t>8933 1508 2106 0422 129</t>
  </si>
  <si>
    <t>8933 1508 2105 1908 110</t>
  </si>
  <si>
    <t>8933 1508 2105 1905 835</t>
  </si>
  <si>
    <t>8933 1508 2105 1910 884</t>
  </si>
  <si>
    <t>8933 1508 2105 1910 876</t>
  </si>
  <si>
    <t>8933 1508 2105 1907 286</t>
  </si>
  <si>
    <t>8933 1508 2105 1905 843</t>
  </si>
  <si>
    <t>8933 1508 2105 1903368</t>
  </si>
  <si>
    <t>8933 1508 2105 1902 402</t>
  </si>
  <si>
    <t>8933 1508 2105 1902 618</t>
  </si>
  <si>
    <t>06 75 33 26 96</t>
  </si>
  <si>
    <t>Migré le 23-05-2025</t>
  </si>
  <si>
    <t>Migré le 15-04-2025</t>
  </si>
  <si>
    <t>Code = 2316</t>
  </si>
  <si>
    <t>STANDARD (PJ + SB)</t>
  </si>
  <si>
    <t>Hosting &amp; Phones</t>
  </si>
  <si>
    <t>09 72 47 69 02</t>
  </si>
  <si>
    <t>No de retour de suivi SIP</t>
  </si>
  <si>
    <t>8U02168240762</t>
  </si>
  <si>
    <t>8U02168240809</t>
  </si>
  <si>
    <t>8U02168240779</t>
  </si>
  <si>
    <t>8U02168240786</t>
  </si>
  <si>
    <t>8U02168240793</t>
  </si>
  <si>
    <t>Migré le 26-05-2025</t>
  </si>
  <si>
    <t>Migré le 27-05-2025</t>
  </si>
  <si>
    <t>Migré le 01-06-2025</t>
  </si>
  <si>
    <t>Migré le 10-06-2025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</si>
</sst>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 &quot;€&quot;"/>
    <numFmt numFmtId="165" formatCode="_-* #,##0.00\ [$€-40C]_-;\-* #,##0.00\ [$€-40C]_-;_-* &quot;-&quot;??\ [$€-40C]_-;_-@_-"/>
  </numFmts>
  <fonts count="18" x14ac:knownFonts="1">
    <font>
      <sz val="11"/>
      <color theme="1"/>
      <name val="Calibri"/>
      <family val="2"/>
      <scheme val="minor"/>
    </font>
    <font>
      <sz val="14"/>
      <color theme="1"/>
      <name val="Calibri"/>
      <family val="2"/>
      <scheme val="minor"/>
    </font>
    <font>
      <i/>
      <sz val="10"/>
      <color theme="1"/>
      <name val="Calibri"/>
      <family val="2"/>
      <scheme val="minor"/>
    </font>
    <font>
      <sz val="11"/>
      <name val="Calibri"/>
      <family val="2"/>
      <scheme val="minor"/>
    </font>
    <font>
      <i/>
      <sz val="12"/>
      <color theme="1"/>
      <name val="Calibri"/>
      <family val="2"/>
      <scheme val="minor"/>
    </font>
    <font>
      <b/>
      <sz val="11"/>
      <color theme="1"/>
      <name val="Calibri"/>
      <family val="2"/>
      <scheme val="minor"/>
    </font>
    <font>
      <i/>
      <sz val="9"/>
      <color theme="1"/>
      <name val="Calibri"/>
      <family val="2"/>
      <scheme val="minor"/>
    </font>
    <font>
      <sz val="8"/>
      <name val="Calibri"/>
      <family val="2"/>
      <scheme val="minor"/>
    </font>
    <font>
      <i/>
      <sz val="11"/>
      <color theme="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000000"/>
      <name val="Calibri"/>
      <family val="2"/>
    </font>
    <font>
      <sz val="11"/>
      <color theme="1"/>
      <name val="Calibri"/>
      <family val="2"/>
      <scheme val="minor"/>
    </font>
    <font>
      <b/>
      <sz val="11"/>
      <color theme="0"/>
      <name val="Calibri"/>
      <family val="2"/>
      <scheme val="minor"/>
    </font>
    <font>
      <i/>
      <sz val="11"/>
      <color theme="0" tint="-0.499984740745262"/>
      <name val="Calibri"/>
      <family val="2"/>
      <scheme val="minor"/>
    </font>
    <font>
      <sz val="11"/>
      <color rgb="FF006100"/>
      <name val="Courier New"/>
      <family val="3"/>
    </font>
    <font>
      <b/>
      <i/>
      <sz val="9"/>
      <color theme="4"/>
      <name val="Calibri"/>
      <family val="2"/>
      <scheme val="minor"/>
    </font>
  </fonts>
  <fills count="8">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theme="4" tint="0.79998168889431442"/>
      </patternFill>
    </fill>
    <fill>
      <patternFill patternType="solid">
        <fgColor rgb="FF0070C0"/>
        <bgColor indexed="64"/>
      </patternFill>
    </fill>
  </fills>
  <borders count="6">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s>
  <cellStyleXfs count="6">
    <xf numFmtId="0" fontId="0" fillId="0" borderId="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0" borderId="0"/>
    <xf numFmtId="44" fontId="13" fillId="0" borderId="0" applyFont="0" applyFill="0" applyBorder="0" applyAlignment="0" applyProtection="0"/>
  </cellStyleXfs>
  <cellXfs count="56">
    <xf numFmtId="0" fontId="0" fillId="0" borderId="0" xfId="0"/>
    <xf numFmtId="0" fontId="0" fillId="0" borderId="0" xfId="0" applyAlignment="1">
      <alignment horizontal="center"/>
    </xf>
    <xf numFmtId="0" fontId="0" fillId="0" borderId="0" xfId="0" applyAlignment="1">
      <alignment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0" fillId="0" borderId="4" xfId="0" applyBorder="1" applyAlignment="1">
      <alignment vertical="center"/>
    </xf>
    <xf numFmtId="0" fontId="1" fillId="0" borderId="5" xfId="0" applyFont="1" applyBorder="1" applyAlignment="1">
      <alignment horizontal="center" vertical="center"/>
    </xf>
    <xf numFmtId="0" fontId="5" fillId="0" borderId="0" xfId="0" applyFont="1"/>
    <xf numFmtId="164" fontId="0" fillId="0" borderId="0" xfId="0" applyNumberFormat="1"/>
    <xf numFmtId="0" fontId="6" fillId="0" borderId="3" xfId="0" applyFont="1" applyBorder="1" applyAlignment="1">
      <alignment vertical="center"/>
    </xf>
    <xf numFmtId="0" fontId="9" fillId="3" borderId="0" xfId="1" quotePrefix="1"/>
    <xf numFmtId="0" fontId="9" fillId="3" borderId="0" xfId="1"/>
    <xf numFmtId="0" fontId="10" fillId="4" borderId="0" xfId="2"/>
    <xf numFmtId="0" fontId="11" fillId="5" borderId="0" xfId="3" quotePrefix="1"/>
    <xf numFmtId="0" fontId="11" fillId="5" borderId="0" xfId="3"/>
    <xf numFmtId="0" fontId="10" fillId="4" borderId="0" xfId="2" quotePrefix="1"/>
    <xf numFmtId="44" fontId="0" fillId="0" borderId="0" xfId="5" applyFont="1"/>
    <xf numFmtId="165" fontId="0" fillId="0" borderId="0" xfId="0" applyNumberFormat="1"/>
    <xf numFmtId="165" fontId="5" fillId="0" borderId="0" xfId="0" applyNumberFormat="1" applyFont="1"/>
    <xf numFmtId="0" fontId="0" fillId="0" borderId="0" xfId="0" applyAlignment="1">
      <alignment horizontal="right"/>
    </xf>
    <xf numFmtId="44" fontId="13" fillId="0" borderId="0" xfId="5" applyFont="1"/>
    <xf numFmtId="17" fontId="0" fillId="0" borderId="0" xfId="0" applyNumberFormat="1"/>
    <xf numFmtId="0" fontId="0" fillId="0" borderId="0" xfId="0" applyAlignment="1">
      <alignment horizontal="left" vertical="center" indent="1"/>
    </xf>
    <xf numFmtId="0" fontId="0" fillId="0" borderId="0" xfId="0" applyAlignment="1">
      <alignment horizontal="center" vertical="center" wrapText="1"/>
    </xf>
    <xf numFmtId="0" fontId="8" fillId="0" borderId="0" xfId="0" applyFont="1"/>
    <xf numFmtId="0" fontId="6" fillId="6" borderId="4" xfId="0" applyFont="1" applyFill="1" applyBorder="1" applyAlignment="1">
      <alignment vertical="center"/>
    </xf>
    <xf numFmtId="0" fontId="1" fillId="6" borderId="5" xfId="0" applyFont="1" applyFill="1" applyBorder="1" applyAlignment="1">
      <alignment horizontal="center" vertical="center"/>
    </xf>
    <xf numFmtId="49" fontId="10" fillId="4" borderId="0" xfId="2" applyNumberFormat="1"/>
    <xf numFmtId="14" fontId="10" fillId="4" borderId="0" xfId="2" applyNumberFormat="1"/>
    <xf numFmtId="165" fontId="10" fillId="4" borderId="0" xfId="2" applyNumberFormat="1" applyBorder="1"/>
    <xf numFmtId="165" fontId="10" fillId="4" borderId="0" xfId="2" applyNumberFormat="1"/>
    <xf numFmtId="49" fontId="11" fillId="5" borderId="0" xfId="3" applyNumberFormat="1"/>
    <xf numFmtId="14" fontId="11" fillId="5" borderId="0" xfId="3" applyNumberFormat="1"/>
    <xf numFmtId="165" fontId="11" fillId="5" borderId="0" xfId="3" applyNumberFormat="1" applyBorder="1"/>
    <xf numFmtId="165" fontId="11" fillId="5" borderId="0" xfId="3" applyNumberFormat="1"/>
    <xf numFmtId="14" fontId="0" fillId="0" borderId="0" xfId="0" applyNumberFormat="1"/>
    <xf numFmtId="14" fontId="9" fillId="3" borderId="0" xfId="1" applyNumberFormat="1"/>
    <xf numFmtId="0" fontId="15" fillId="0" borderId="0" xfId="0" applyFont="1"/>
    <xf numFmtId="49" fontId="0" fillId="0" borderId="0" xfId="0" applyNumberFormat="1"/>
    <xf numFmtId="49" fontId="9" fillId="3" borderId="0" xfId="1" applyNumberFormat="1"/>
    <xf numFmtId="11" fontId="16" fillId="3" borderId="0" xfId="1" applyNumberFormat="1" applyFont="1"/>
    <xf numFmtId="0" fontId="9" fillId="3" borderId="0" xfId="1" applyAlignment="1">
      <alignment horizontal="center"/>
    </xf>
    <xf numFmtId="0" fontId="15" fillId="0" borderId="0" xfId="0" applyFont="1" applyAlignment="1">
      <alignment horizontal="center"/>
    </xf>
    <xf numFmtId="11" fontId="9" fillId="3" borderId="0" xfId="1" applyNumberFormat="1"/>
    <xf numFmtId="0" fontId="3"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14" fillId="7" borderId="0" xfId="0" applyFont="1" applyFill="1"/>
    <xf numFmtId="0" fontId="14" fillId="7" borderId="0" xfId="0" applyFont="1" applyFill="1" applyAlignment="1">
      <alignment horizontal="centerContinuous"/>
    </xf>
    <xf numFmtId="0" fontId="0" fillId="2" borderId="0" xfId="0" applyFill="1" applyAlignment="1">
      <alignment vertical="center"/>
    </xf>
    <xf numFmtId="0" fontId="6" fillId="0" borderId="0" xfId="0" applyFont="1" applyAlignment="1">
      <alignment vertical="center"/>
    </xf>
    <xf numFmtId="0" fontId="0" fillId="6" borderId="5" xfId="0" applyFill="1" applyBorder="1"/>
    <xf numFmtId="0" fontId="17" fillId="0" borderId="0" xfId="0" applyFont="1" applyAlignment="1">
      <alignment vertical="center"/>
    </xf>
    <xf numFmtId="0" fontId="6" fillId="2" borderId="1" xfId="0" quotePrefix="1" applyFont="1" applyFill="1" applyBorder="1" applyAlignment="1">
      <alignment horizontal="center" vertical="center"/>
    </xf>
  </cellXfs>
  <cellStyles count="6">
    <cellStyle name="Insatisfaisant" xfId="2" builtinId="27"/>
    <cellStyle name="Monétaire" xfId="5" builtinId="4"/>
    <cellStyle name="Neutre" xfId="3" builtinId="28"/>
    <cellStyle name="Normal" xfId="0" builtinId="0"/>
    <cellStyle name="Normal 3" xfId="4" xr:uid="{F9B279F2-BAAD-4182-84D9-E79E70834774}"/>
    <cellStyle name="Satisfaisant" xfId="1" builtinId="26"/>
  </cellStyles>
  <dxfs count="47">
    <dxf>
      <numFmt numFmtId="30" formatCode="@"/>
    </dxf>
    <dxf>
      <numFmt numFmtId="19" formatCode="dd/mm/yyyy"/>
    </dxf>
    <dxf>
      <numFmt numFmtId="19" formatCode="dd/mm/yyyy"/>
    </dxf>
    <dxf>
      <font>
        <b/>
        <strike val="0"/>
        <outline val="0"/>
        <shadow val="0"/>
        <u val="none"/>
        <vertAlign val="baseline"/>
        <sz val="11"/>
        <name val="Courier New"/>
        <family val="3"/>
        <scheme val="none"/>
      </font>
    </dxf>
    <dxf>
      <alignment horizontal="center" vertical="bottom" textRotation="0" wrapText="0" indent="0" justifyLastLine="0" shrinkToFit="0" readingOrder="0"/>
    </dxf>
    <dxf>
      <alignment horizontal="center" textRotation="0" indent="0" justifyLastLine="0" shrinkToFit="0" readingOrder="0"/>
    </dxf>
    <dxf>
      <alignment horizontal="center" vertical="center" textRotation="0" wrapText="1" indent="0" justifyLastLine="0" shrinkToFit="0" readingOrder="0"/>
    </dxf>
    <dxf>
      <numFmt numFmtId="165" formatCode="_-* #,##0.00\ [$€-40C]_-;\-* #,##0.00\ [$€-40C]_-;_-* &quot;-&quot;??\ [$€-40C]_-;_-@_-"/>
    </dxf>
    <dxf>
      <numFmt numFmtId="165" formatCode="_-* #,##0.00\ [$€-40C]_-;\-* #,##0.00\ [$€-40C]_-;_-* &quot;-&quot;??\ [$€-40C]_-;_-@_-"/>
    </dxf>
    <dxf>
      <numFmt numFmtId="165" formatCode="_-* #,##0.00\ [$€-40C]_-;\-* #,##0.00\ [$€-40C]_-;_-* &quot;-&quot;??\ [$€-40C]_-;_-@_-"/>
    </dxf>
    <dxf>
      <font>
        <b val="0"/>
        <i val="0"/>
        <strike val="0"/>
        <condense val="0"/>
        <extend val="0"/>
        <outline val="0"/>
        <shadow val="0"/>
        <u val="none"/>
        <vertAlign val="baseline"/>
        <sz val="11"/>
        <color theme="1"/>
        <name val="Calibri"/>
        <family val="2"/>
        <scheme val="minor"/>
      </font>
      <numFmt numFmtId="34" formatCode="_-* #,##0.00\ &quot;€&quot;_-;\-* #,##0.00\ &quot;€&quot;_-;_-* &quot;-&quot;??\ &quot;€&quot;_-;_-@_-"/>
    </dxf>
    <dxf>
      <numFmt numFmtId="165" formatCode="_-* #,##0.00\ [$€-40C]_-;\-* #,##0.00\ [$€-40C]_-;_-* &quot;-&quot;??\ [$€-40C]_-;_-@_-"/>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numFmt numFmtId="165" formatCode="_-* #,##0.00\ [$€-40C]_-;\-* #,##0.00\ [$€-40C]_-;_-* &quot;-&quot;??\ [$€-40C]_-;_-@_-"/>
    </dxf>
    <dxf>
      <font>
        <b val="0"/>
        <i val="0"/>
        <strike val="0"/>
        <condense val="0"/>
        <extend val="0"/>
        <outline val="0"/>
        <shadow val="0"/>
        <u val="none"/>
        <vertAlign val="baseline"/>
        <sz val="11"/>
        <color theme="1"/>
        <name val="Calibri"/>
        <family val="2"/>
        <scheme val="minor"/>
      </font>
      <numFmt numFmtId="165" formatCode="_-* #,##0.00\ [$€-40C]_-;\-* #,##0.00\ [$€-40C]_-;_-* &quot;-&quot;??\ [$€-40C]_-;_-@_-"/>
      <fill>
        <patternFill patternType="none">
          <fgColor indexed="64"/>
          <bgColor indexed="65"/>
        </patternFill>
      </fill>
    </dxf>
    <dxf>
      <font>
        <b/>
        <i val="0"/>
        <strike val="0"/>
        <condense val="0"/>
        <extend val="0"/>
        <outline val="0"/>
        <shadow val="0"/>
        <u val="none"/>
        <vertAlign val="baseline"/>
        <sz val="11"/>
        <color theme="1"/>
        <name val="Calibri"/>
        <family val="2"/>
        <scheme val="minor"/>
      </font>
      <numFmt numFmtId="165" formatCode="_-* #,##0.00\ [$€-40C]_-;\-* #,##0.00\ [$€-40C]_-;_-* &quot;-&quot;??\ [$€-40C]_-;_-@_-"/>
    </dxf>
    <dxf>
      <font>
        <b/>
      </font>
      <numFmt numFmtId="165" formatCode="_-* #,##0.00\ [$€-40C]_-;\-* #,##0.00\ [$€-40C]_-;_-* &quot;-&quot;??\ [$€-40C]_-;_-@_-"/>
    </dxf>
    <dxf>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numFmt numFmtId="164" formatCode="#,##0\ &quot;€&quot;"/>
    </dxf>
    <dxf>
      <numFmt numFmtId="164" formatCode="#,##0\ &quot;€&quot;"/>
    </dxf>
    <dxf>
      <numFmt numFmtId="164" formatCode="#,##0\ &quot;€&quot;"/>
    </dxf>
    <dxf>
      <alignment horizontal="center" vertical="bottom" textRotation="0" wrapText="0" indent="0" justifyLastLine="0" shrinkToFit="0" readingOrder="0"/>
    </dxf>
    <dxf>
      <font>
        <strike val="0"/>
        <outline val="0"/>
        <shadow val="0"/>
        <u val="none"/>
        <vertAlign val="baseline"/>
        <sz val="8"/>
        <color auto="1"/>
        <name val="Calibri"/>
        <family val="2"/>
        <scheme val="minor"/>
      </font>
    </dxf>
    <dxf>
      <font>
        <b val="0"/>
        <i val="0"/>
        <strike val="0"/>
        <condense val="0"/>
        <extend val="0"/>
        <outline val="0"/>
        <shadow val="0"/>
        <u val="none"/>
        <vertAlign val="baseline"/>
        <sz val="12"/>
        <color theme="1"/>
        <name val="Calibri"/>
        <scheme val="minor"/>
      </font>
      <alignment horizontal="center" vertical="bottom" textRotation="0" wrapText="0" indent="0" justifyLastLine="0" shrinkToFit="0" readingOrder="0"/>
      <border diagonalUp="0" diagonalDown="0" outline="0">
        <left/>
        <right/>
        <top/>
        <bottom/>
      </border>
    </dxf>
    <dxf>
      <font>
        <strike val="0"/>
        <outline val="0"/>
        <shadow val="0"/>
        <u val="none"/>
        <vertAlign val="baseline"/>
        <sz val="8"/>
        <color auto="1"/>
        <name val="Calibri"/>
        <family val="2"/>
        <scheme val="minor"/>
      </font>
    </dxf>
    <dxf>
      <font>
        <b val="0"/>
        <i/>
        <strike val="0"/>
        <condense val="0"/>
        <extend val="0"/>
        <outline val="0"/>
        <shadow val="0"/>
        <u val="none"/>
        <vertAlign val="baseline"/>
        <sz val="9"/>
        <color theme="1"/>
        <name val="Calibri"/>
        <scheme val="minor"/>
      </font>
      <border diagonalUp="0" diagonalDown="0" outline="0">
        <left/>
        <right/>
        <top/>
        <bottom/>
      </border>
    </dxf>
    <dxf>
      <font>
        <strike val="0"/>
        <outline val="0"/>
        <shadow val="0"/>
        <u val="none"/>
        <vertAlign val="baseline"/>
        <sz val="11"/>
        <color auto="1"/>
        <name val="Calibri"/>
        <family val="2"/>
        <scheme val="minor"/>
      </font>
    </dxf>
    <dxf>
      <font>
        <b val="0"/>
        <i/>
        <strike val="0"/>
        <condense val="0"/>
        <extend val="0"/>
        <outline val="0"/>
        <shadow val="0"/>
        <u val="none"/>
        <vertAlign val="baseline"/>
        <sz val="9"/>
        <color theme="1"/>
        <name val="Calibri"/>
        <scheme val="minor"/>
      </font>
      <border diagonalUp="0" diagonalDown="0" outline="0">
        <left/>
        <right/>
        <top/>
        <bottom/>
      </border>
    </dxf>
    <dxf>
      <font>
        <strike val="0"/>
        <outline val="0"/>
        <shadow val="0"/>
        <u val="none"/>
        <vertAlign val="baseline"/>
        <sz val="11"/>
        <color auto="1"/>
        <name val="Calibri"/>
        <family val="2"/>
        <scheme val="minor"/>
      </font>
    </dxf>
    <dxf>
      <alignment horizontal="left" vertical="bottom" textRotation="0" wrapText="0" indent="0" justifyLastLine="0" shrinkToFit="0" readingOrder="0"/>
      <border diagonalUp="0" diagonalDown="0" outline="0">
        <left/>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alignment horizontal="centerContinuous" vertical="bottom" textRotation="0" wrapText="0" indent="0" justifyLastLine="0" shrinkToFit="0" readingOrder="0"/>
      <border diagonalUp="0" diagonalDown="0" outline="0">
        <left/>
        <right/>
        <top style="thin">
          <color indexed="64"/>
        </top>
        <bottom/>
      </border>
    </dxf>
    <dxf>
      <alignment horizontal="center" vertical="center" textRotation="0" wrapText="0" indent="0" justifyLastLine="0" shrinkToFit="0" readingOrder="0"/>
    </dxf>
    <dxf>
      <alignment horizontal="centerContinuous" vertical="bottom" textRotation="0" wrapText="0" indent="0" justifyLastLine="0" shrinkToFit="0" readingOrder="0"/>
      <border diagonalUp="0" diagonalDown="0" outline="0">
        <left/>
        <right/>
        <top style="thin">
          <color indexed="64"/>
        </top>
        <bottom/>
      </border>
    </dxf>
    <dxf>
      <alignment vertical="center" textRotation="0" wrapText="0" justifyLastLine="0" shrinkToFit="0" readingOrder="0"/>
    </dxf>
    <dxf>
      <border diagonalUp="0" diagonalDown="0" outline="0">
        <left/>
        <right/>
        <top style="thin">
          <color indexed="64"/>
        </top>
        <bottom/>
      </border>
    </dxf>
    <dxf>
      <font>
        <strike val="0"/>
        <outline val="0"/>
        <shadow val="0"/>
        <u val="none"/>
        <vertAlign val="baseline"/>
        <sz val="16"/>
        <color theme="1"/>
        <name val="Calibri"/>
        <scheme val="minor"/>
      </font>
      <alignment horizontal="center" vertical="center" textRotation="0" wrapText="0" indent="0" justifyLastLine="0" shrinkToFit="0" readingOrder="0"/>
    </dxf>
    <dxf>
      <alignment horizontal="center" vertical="bottom" textRotation="0" wrapText="0" indent="0" justifyLastLine="0" shrinkToFit="0" readingOrder="0"/>
      <border diagonalUp="0" diagonalDown="0" outline="0">
        <left style="thin">
          <color indexed="64"/>
        </left>
        <right/>
        <top style="thin">
          <color indexed="64"/>
        </top>
        <bottom/>
      </border>
    </dxf>
    <dxf>
      <border diagonalUp="0" diagonalDown="0">
        <left style="thin">
          <color indexed="64"/>
        </left>
        <right style="thin">
          <color indexed="64"/>
        </right>
        <top style="thin">
          <color indexed="64"/>
        </top>
        <bottom style="thin">
          <color indexed="64"/>
        </bottom>
      </border>
    </dxf>
    <dxf>
      <alignment vertical="center" textRotation="0" wrapText="0" justifyLastLine="0" shrinkToFit="0" readingOrder="0"/>
    </dxf>
    <dxf>
      <border diagonalUp="0" diagonalDown="0">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Pierre JOUBERT" id="{460BF582-F0CF-4233-9986-28FF4828F2BB}" userId="Pierre JOUBERT"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5" displayName="Tableau5" ref="A1:D20" headerRowCount="0" totalsRowShown="0" headerRowDxfId="46" dataDxfId="45" tableBorderDxfId="44">
  <tableColumns count="4">
    <tableColumn id="1" xr3:uid="{00000000-0010-0000-0000-000001000000}" name="Colonne1" headerRowDxfId="43" dataDxfId="42"/>
    <tableColumn id="4" xr3:uid="{00000000-0010-0000-0000-000004000000}" name="Attribution" headerRowDxfId="41" dataDxfId="40"/>
    <tableColumn id="7" xr3:uid="{00000000-0010-0000-0000-000007000000}" name="Fixe" headerRowDxfId="39" dataDxfId="38"/>
    <tableColumn id="2" xr3:uid="{00000000-0010-0000-0000-000002000000}" name="Mobile" headerRowDxfId="3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au6" displayName="Tableau6" ref="A23:D38" headerRowCount="0" totalsRowShown="0" headerRowDxfId="36" dataDxfId="35" tableBorderDxfId="34">
  <tableColumns count="4">
    <tableColumn id="1" xr3:uid="{00000000-0010-0000-0200-000001000000}" name="Colonne1" headerRowDxfId="33" dataDxfId="32"/>
    <tableColumn id="2" xr3:uid="{00000000-0010-0000-0200-000002000000}" name="Colonne2" headerRowDxfId="31" dataDxfId="30"/>
    <tableColumn id="6" xr3:uid="{BC10C855-AF1F-4C29-9AEE-706662D3F29D}" name="Colonne6" headerRowDxfId="29" dataDxfId="28"/>
    <tableColumn id="3" xr3:uid="{00000000-0010-0000-0200-000003000000}" name="Colonne3" headerRowDxfId="27" dataDxfId="26"/>
  </tableColumns>
  <tableStyleInfo name="TableStyleLight7"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4EA773-4E6C-49C9-94B7-19C96A7DDC52}" name="Tableau7" displayName="Tableau7" ref="A1:F50" totalsRowShown="0">
  <autoFilter ref="A1:F50" xr:uid="{6270AF54-B97B-4B07-A071-E518D13FED69}"/>
  <sortState xmlns:xlrd2="http://schemas.microsoft.com/office/spreadsheetml/2017/richdata2" ref="A2:E50">
    <sortCondition ref="A1:A50"/>
  </sortState>
  <tableColumns count="6">
    <tableColumn id="1" xr3:uid="{16376DC4-57B9-411A-92C8-2B08288A0046}" name="Numéro OVH"/>
    <tableColumn id="5" xr3:uid="{7E021CF4-D15B-47F3-8B3D-2C002E440CA9}" name="Type"/>
    <tableColumn id="4" xr3:uid="{482A1ACA-273E-4386-BC89-FE37FF1EB265}" name="Attribution"/>
    <tableColumn id="2" xr3:uid="{E14BB486-7831-4B9E-9D3C-94419A78DEC9}" name="Config"/>
    <tableColumn id="3" xr3:uid="{20A07436-5DD4-4E65-AAAA-55907E2BCD98}" name="Détails"/>
    <tableColumn id="6" xr3:uid="{DBD18706-8A7A-4FE9-8C36-26296CAB19B4}" name="Commentair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4389233-D01B-46C7-A142-F2A2C8814A07}" name="Tableau4" displayName="Tableau4" ref="A56:E62" totalsRowCount="1">
  <autoFilter ref="A56:E61" xr:uid="{E8CFA4AD-C2CA-40CB-8A1B-F535CE2AB153}"/>
  <tableColumns count="5">
    <tableColumn id="1" xr3:uid="{F4EA80AF-DA83-4E39-BB1A-8A8E08616587}" name="Item" totalsRowLabel="Total"/>
    <tableColumn id="2" xr3:uid="{57EACB5A-DB6D-4A7B-BDD5-8BC573EA5FA5}" name="Qé" dataDxfId="25"/>
    <tableColumn id="3" xr3:uid="{15FA2822-435F-40F2-A90F-2E6D592AEF4F}" name="PU (HT)" dataDxfId="24"/>
    <tableColumn id="4" xr3:uid="{3172BACF-6339-4BA6-AE1B-3357A5313521}" name="Tot (HT)" dataDxfId="23">
      <calculatedColumnFormula>B57*C57</calculatedColumnFormula>
    </tableColumn>
    <tableColumn id="5" xr3:uid="{F190C14F-3976-4DB1-AF99-1B3001B054BE}" name="Tot(TTC)" totalsRowFunction="sum" dataDxfId="22">
      <calculatedColumnFormula>D57*1.2</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336B695-550B-4E0E-898D-972C90A6B2FB}" name="Lignes" displayName="Lignes" ref="A1:M25" totalsRowCount="1">
  <autoFilter ref="A1:M24" xr:uid="{F336B695-550B-4E0E-898D-972C90A6B2FB}"/>
  <tableColumns count="13">
    <tableColumn id="1" xr3:uid="{6AA75B0F-1EFC-4089-828F-BF3D795988C2}" name="Nom"/>
    <tableColumn id="2" xr3:uid="{FF308C81-6BF4-4B97-9FE5-85033A23178B}" name="Prenom"/>
    <tableColumn id="3" xr3:uid="{F065BD0B-B6A2-45AB-811B-7D84C58537EF}" name="Ref"/>
    <tableColumn id="4" xr3:uid="{4ACDE7EB-0236-4B15-8E44-1A3B0C34FD2F}" name="Ligne"/>
    <tableColumn id="5" xr3:uid="{335141B0-7ADB-4BF3-8140-E3CDF0CFBACA}" name="CF"/>
    <tableColumn id="6" xr3:uid="{5DA1B20F-0EE8-4249-96EB-D3E485831CD4}" name="Offre"/>
    <tableColumn id="7" xr3:uid="{C849A7C6-DBBE-4FFF-8871-1A48FA989A8F}" name="Equipement" dataDxfId="21" dataCellStyle="Normal 3"/>
    <tableColumn id="11" xr3:uid="{BB0CF885-F447-47C0-A9C2-2E0A8306EE25}" name="Debut_Engagement" dataDxfId="20" dataCellStyle="Normal 3"/>
    <tableColumn id="9" xr3:uid="{9CD6DFB1-8AAA-40CC-B26A-36A09AAAE73A}" name="Fin_Engagement" totalsRowLabel="Cout total de résiliation immédiate :" dataDxfId="19" totalsRowDxfId="18" dataCellStyle="Normal 3"/>
    <tableColumn id="8" xr3:uid="{C6A235DE-D2E4-4858-9B05-C545BD7897E3}" name="Frais de Resiliation" totalsRowFunction="sum" dataDxfId="17" totalsRowDxfId="16" dataCellStyle="Monétaire"/>
    <tableColumn id="12" xr3:uid="{F0ACB24F-9D62-49BF-AAC6-8A74A94EEB92}" name="Abonnement mensuel (HT)" totalsRowFunction="sum" dataDxfId="15" totalsRowDxfId="14" dataCellStyle="Normal 3"/>
    <tableColumn id="10" xr3:uid="{CFCE03FE-4575-4B01-9437-92A5A9EC5427}" name="Renvois" dataDxfId="13" dataCellStyle="Normal 3"/>
    <tableColumn id="13" xr3:uid="{9E529BD9-6101-4FF7-A8C1-AB0E6C35837A}" name="Etat" dataDxfId="12" dataCellStyle="Normal 3"/>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5F05B9-0AF4-4DED-AC2D-2B279E6872FD}" name="Tableau2" displayName="Tableau2" ref="A28:C32" totalsRowCount="1">
  <autoFilter ref="A28:C31" xr:uid="{F85F05B9-0AF4-4DED-AC2D-2B279E6872FD}"/>
  <tableColumns count="3">
    <tableColumn id="1" xr3:uid="{BE43172B-10F1-41F1-AD57-6194AFF9E8C9}" name="Coût" dataDxfId="11"/>
    <tableColumn id="2" xr3:uid="{4A28CEF3-1CA0-49E9-9750-886E5DFE1A89}" name="Nb lignes" totalsRowFunction="sum"/>
    <tableColumn id="3" xr3:uid="{4B4E825A-DC45-4593-AA75-AEDB894E6741}" name="Tot" totalsRowFunction="sum" totalsRowDxfId="10" dataCellStyle="Monétaire" totalsRowCellStyle="Monétair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07B7B2B-5A47-41CE-AA6E-2828F18C9272}" name="Tableau8" displayName="Tableau8" ref="A35:C38" totalsRowCount="1">
  <autoFilter ref="A35:C37" xr:uid="{207B7B2B-5A47-41CE-AA6E-2828F18C9272}"/>
  <tableColumns count="3">
    <tableColumn id="1" xr3:uid="{9649D3E3-855E-4417-A94F-DA6188D16321}" name="Coût" dataDxfId="9"/>
    <tableColumn id="2" xr3:uid="{7B696342-C06D-43A5-811B-997D8388C48C}" name="Nb lignes" totalsRowFunction="sum"/>
    <tableColumn id="3" xr3:uid="{6819A51C-DEC7-426A-A8D5-BD3E54C1051B}" name="Tot" totalsRowFunction="sum" dataDxfId="8" totalsRowDxfId="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5FBCF32-484E-413F-A281-15D852A3CA17}" name="Tableau9" displayName="Tableau9" ref="A41:D63" totalsRowShown="0" headerRowDxfId="6">
  <autoFilter ref="A41:D63" xr:uid="{B5FBCF32-484E-413F-A281-15D852A3CA17}"/>
  <tableColumns count="4">
    <tableColumn id="1" xr3:uid="{9F8FA5D7-6615-4745-8ECF-D29E635592D1}" name="Date de résiliation"/>
    <tableColumn id="2" xr3:uid="{17CA9A62-2898-4693-9AF0-593302AFC7EB}" name="Abonnement Bouygues" dataCellStyle="Monétaire"/>
    <tableColumn id="3" xr3:uid="{16A85904-ADE0-4E1E-8E63-A9626A3BE60D}" name="Mois restants" dataDxfId="5"/>
    <tableColumn id="4" xr3:uid="{FC5F24E7-9E27-4FD5-8432-787B339E7512}" name="Frais de résiliation" dataCellStyle="Monétair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8D55833-DF9B-46AC-82A2-11FB0AC9A2DE}" name="Tableau10" displayName="Tableau10" ref="A1:L13" totalsRowShown="0">
  <autoFilter ref="A1:L13" xr:uid="{48D55833-DF9B-46AC-82A2-11FB0AC9A2DE}"/>
  <sortState xmlns:xlrd2="http://schemas.microsoft.com/office/spreadsheetml/2017/richdata2" ref="A2:L13">
    <sortCondition ref="H1:H13"/>
  </sortState>
  <tableColumns count="12">
    <tableColumn id="1" xr3:uid="{1B5BF8B8-06AE-4E5F-A359-8F4E01DD5E82}" name="Nom"/>
    <tableColumn id="2" xr3:uid="{DD5EF600-E21F-4564-A3E4-86E471F1568C}" name="Prenom"/>
    <tableColumn id="3" xr3:uid="{4E5687A3-B9C4-4033-B4D2-CE3F3415CE95}" name="Ref" dataDxfId="4"/>
    <tableColumn id="4" xr3:uid="{CB2510E0-2123-43D0-B006-EC5EFF856D1E}" name="Ligne"/>
    <tableColumn id="11" xr3:uid="{8366B2C5-AD64-426E-99DA-717850020560}" name="RIO" dataDxfId="3"/>
    <tableColumn id="5" xr3:uid="{759CAF23-5E4C-48FC-B48F-DBBFED128493}" name="Debut_Engagement" dataDxfId="2"/>
    <tableColumn id="6" xr3:uid="{5D5A32B9-63A7-49CA-AF3B-BA36C5A585F7}" name="Fin_Engagement" dataDxfId="1"/>
    <tableColumn id="7" xr3:uid="{9841805E-03A3-4387-B2B2-AB93EA5BFC13}" name="Etat" dataCellStyle="Satisfaisant"/>
    <tableColumn id="8" xr3:uid="{04463BCD-50AF-492C-AA1B-F5A0E85B0084}" name="Adresse"/>
    <tableColumn id="9" xr3:uid="{FC7F51F0-0581-4727-BDAC-5511920B500D}" name="CP"/>
    <tableColumn id="10" xr3:uid="{9858A71F-6467-467E-AD35-5E7466D11A8D}" name="Ville"/>
    <tableColumn id="13" xr3:uid="{A5BFF624-5BC1-4808-8158-8D75098293B2}" name="SIM"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 dT="2023-07-13T08:52:18.00" personId="{460BF582-F0CF-4233-9986-28FF4828F2BB}" id="{75029CCA-C179-432D-9B81-B040C7B7C257}">
    <text>Coûts de résiliation calculé au 13-07-2023
&gt; Les SIM secondaire ne coute rien à résilier mais ont besoin d'un préavis de trois mois, elle seront résiliées en septembre.
&gt; Se rendre sur l'interface Bouygues Entreprise et tenter une résiliation de ligne, le cout est calculé et s'affiche dans le texte en dessous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8"/>
  <sheetViews>
    <sheetView topLeftCell="A10" workbookViewId="0">
      <selection activeCell="G14" sqref="G14"/>
    </sheetView>
  </sheetViews>
  <sheetFormatPr baseColWidth="10" defaultRowHeight="14.4" x14ac:dyDescent="0.3"/>
  <cols>
    <col min="1" max="1" width="13.109375" customWidth="1"/>
    <col min="2" max="2" width="18.109375" customWidth="1"/>
    <col min="3" max="3" width="19.5546875" customWidth="1"/>
    <col min="4" max="4" width="22.44140625" customWidth="1"/>
    <col min="5" max="5" width="10" customWidth="1"/>
    <col min="7" max="7" width="11.88671875" bestFit="1" customWidth="1"/>
    <col min="8" max="8" width="13.109375" bestFit="1" customWidth="1"/>
  </cols>
  <sheetData>
    <row r="1" spans="1:7" x14ac:dyDescent="0.3">
      <c r="A1" s="49" t="s">
        <v>5</v>
      </c>
      <c r="B1" s="49"/>
      <c r="C1" s="50" t="s">
        <v>17</v>
      </c>
      <c r="D1" s="50" t="s">
        <v>12</v>
      </c>
    </row>
    <row r="2" spans="1:7" ht="18" x14ac:dyDescent="0.3">
      <c r="A2" s="51" t="s">
        <v>372</v>
      </c>
      <c r="B2" s="51"/>
      <c r="C2" s="4" t="s">
        <v>25</v>
      </c>
      <c r="D2" s="55" t="s">
        <v>374</v>
      </c>
    </row>
    <row r="3" spans="1:7" ht="18" customHeight="1" x14ac:dyDescent="0.3">
      <c r="A3" s="2" t="s">
        <v>289</v>
      </c>
      <c r="B3" s="2"/>
      <c r="C3" s="3" t="s">
        <v>33</v>
      </c>
      <c r="D3" s="3" t="s">
        <v>52</v>
      </c>
    </row>
    <row r="4" spans="1:7" ht="18" customHeight="1" x14ac:dyDescent="0.3">
      <c r="A4" s="2" t="s">
        <v>114</v>
      </c>
      <c r="B4" s="2"/>
      <c r="C4" s="3" t="s">
        <v>20</v>
      </c>
      <c r="D4" s="3" t="s">
        <v>115</v>
      </c>
    </row>
    <row r="5" spans="1:7" ht="18" customHeight="1" x14ac:dyDescent="0.3">
      <c r="A5" s="7" t="s">
        <v>3</v>
      </c>
      <c r="B5" s="7"/>
      <c r="C5" s="8" t="s">
        <v>27</v>
      </c>
      <c r="D5" s="8" t="s">
        <v>78</v>
      </c>
    </row>
    <row r="6" spans="1:7" ht="18" customHeight="1" x14ac:dyDescent="0.3">
      <c r="A6" s="2" t="s">
        <v>81</v>
      </c>
      <c r="B6" s="2"/>
      <c r="C6" s="3" t="s">
        <v>82</v>
      </c>
      <c r="D6" s="3" t="s">
        <v>83</v>
      </c>
    </row>
    <row r="7" spans="1:7" ht="18" customHeight="1" x14ac:dyDescent="0.3">
      <c r="A7" s="2" t="s">
        <v>112</v>
      </c>
      <c r="B7" s="2"/>
      <c r="C7" s="3" t="s">
        <v>34</v>
      </c>
      <c r="D7" s="3" t="s">
        <v>109</v>
      </c>
    </row>
    <row r="8" spans="1:7" ht="18" customHeight="1" x14ac:dyDescent="0.3">
      <c r="A8" s="2" t="s">
        <v>1</v>
      </c>
      <c r="B8" s="2"/>
      <c r="C8" s="3" t="s">
        <v>28</v>
      </c>
      <c r="D8" s="3" t="s">
        <v>58</v>
      </c>
    </row>
    <row r="9" spans="1:7" ht="18" customHeight="1" x14ac:dyDescent="0.3">
      <c r="A9" s="7" t="s">
        <v>113</v>
      </c>
      <c r="B9" s="7"/>
      <c r="C9" s="8" t="s">
        <v>32</v>
      </c>
      <c r="D9" s="8" t="s">
        <v>57</v>
      </c>
    </row>
    <row r="10" spans="1:7" ht="18" customHeight="1" x14ac:dyDescent="0.3">
      <c r="A10" s="2" t="s">
        <v>18</v>
      </c>
      <c r="B10" s="2"/>
      <c r="C10" s="3" t="s">
        <v>31</v>
      </c>
      <c r="D10" s="3" t="s">
        <v>54</v>
      </c>
    </row>
    <row r="11" spans="1:7" ht="18" customHeight="1" x14ac:dyDescent="0.3">
      <c r="A11" s="7" t="s">
        <v>37</v>
      </c>
      <c r="B11" s="7"/>
      <c r="C11" s="8" t="s">
        <v>35</v>
      </c>
      <c r="D11" s="8" t="s">
        <v>59</v>
      </c>
    </row>
    <row r="12" spans="1:7" ht="18" customHeight="1" x14ac:dyDescent="0.3">
      <c r="A12" s="2" t="s">
        <v>2</v>
      </c>
      <c r="B12" s="2"/>
      <c r="C12" s="3" t="s">
        <v>26</v>
      </c>
      <c r="D12" s="8" t="s">
        <v>53</v>
      </c>
    </row>
    <row r="13" spans="1:7" ht="18" customHeight="1" x14ac:dyDescent="0.3">
      <c r="A13" s="2" t="s">
        <v>4</v>
      </c>
      <c r="B13" s="2"/>
      <c r="C13" s="3" t="s">
        <v>30</v>
      </c>
      <c r="D13" s="3" t="s">
        <v>60</v>
      </c>
      <c r="F13" t="s">
        <v>375</v>
      </c>
    </row>
    <row r="14" spans="1:7" ht="18" customHeight="1" x14ac:dyDescent="0.3">
      <c r="A14" s="52" t="s">
        <v>110</v>
      </c>
      <c r="B14" s="52"/>
      <c r="C14" s="3" t="s">
        <v>21</v>
      </c>
      <c r="D14" s="3"/>
      <c r="F14" t="s">
        <v>376</v>
      </c>
      <c r="G14" t="str">
        <f>"https://www.laposte.fr/outils/suivre-vos-envois?code=" &amp; F14</f>
        <v>https://www.laposte.fr/outils/suivre-vos-envois?code=8U02168240762</v>
      </c>
    </row>
    <row r="15" spans="1:7" ht="18" customHeight="1" x14ac:dyDescent="0.3">
      <c r="A15" s="27" t="s">
        <v>110</v>
      </c>
      <c r="B15" s="27"/>
      <c r="C15" s="28" t="s">
        <v>24</v>
      </c>
      <c r="D15" s="53"/>
      <c r="F15" t="s">
        <v>377</v>
      </c>
      <c r="G15" t="str">
        <f t="shared" ref="G15:G18" si="0">"https://www.laposte.fr/outils/suivre-vos-envois?code=" &amp; F15</f>
        <v>https://www.laposte.fr/outils/suivre-vos-envois?code=8U02168240809</v>
      </c>
    </row>
    <row r="16" spans="1:7" ht="18" customHeight="1" x14ac:dyDescent="0.3">
      <c r="A16" s="52" t="s">
        <v>110</v>
      </c>
      <c r="B16" s="52"/>
      <c r="C16" s="3" t="s">
        <v>23</v>
      </c>
      <c r="D16" s="3"/>
      <c r="F16" t="s">
        <v>378</v>
      </c>
      <c r="G16" t="str">
        <f t="shared" si="0"/>
        <v>https://www.laposte.fr/outils/suivre-vos-envois?code=8U02168240779</v>
      </c>
    </row>
    <row r="17" spans="1:7" ht="18" x14ac:dyDescent="0.3">
      <c r="A17" s="52" t="s">
        <v>110</v>
      </c>
      <c r="B17" s="52"/>
      <c r="C17" s="3" t="s">
        <v>22</v>
      </c>
      <c r="D17" s="3"/>
      <c r="F17" t="s">
        <v>379</v>
      </c>
      <c r="G17" t="str">
        <f t="shared" si="0"/>
        <v>https://www.laposte.fr/outils/suivre-vos-envois?code=8U02168240786</v>
      </c>
    </row>
    <row r="18" spans="1:7" ht="18" x14ac:dyDescent="0.3">
      <c r="A18" s="52" t="s">
        <v>110</v>
      </c>
      <c r="B18" s="52"/>
      <c r="C18" s="3" t="s">
        <v>29</v>
      </c>
      <c r="D18" s="3"/>
      <c r="F18" t="s">
        <v>380</v>
      </c>
      <c r="G18" t="str">
        <f t="shared" si="0"/>
        <v>https://www.laposte.fr/outils/suivre-vos-envois?code=8U02168240793</v>
      </c>
    </row>
    <row r="19" spans="1:7" ht="18" x14ac:dyDescent="0.3">
      <c r="A19" s="54" t="s">
        <v>290</v>
      </c>
      <c r="B19" s="52"/>
      <c r="C19" s="3" t="s">
        <v>291</v>
      </c>
      <c r="D19" s="3"/>
    </row>
    <row r="20" spans="1:7" ht="18" x14ac:dyDescent="0.3">
      <c r="A20" s="11" t="s">
        <v>61</v>
      </c>
      <c r="B20" s="11"/>
      <c r="C20" s="5" t="s">
        <v>36</v>
      </c>
      <c r="D20" s="6" t="s">
        <v>371</v>
      </c>
    </row>
    <row r="22" spans="1:7" x14ac:dyDescent="0.3">
      <c r="A22" t="s">
        <v>108</v>
      </c>
      <c r="C22" s="1"/>
      <c r="D22" s="1"/>
    </row>
    <row r="23" spans="1:7" x14ac:dyDescent="0.3">
      <c r="A23" s="46" t="s">
        <v>13</v>
      </c>
      <c r="B23" s="46" t="s">
        <v>373</v>
      </c>
      <c r="C23" s="47">
        <v>1007</v>
      </c>
      <c r="D23" s="48"/>
      <c r="F23" t="s">
        <v>56</v>
      </c>
      <c r="G23" t="s">
        <v>0</v>
      </c>
    </row>
    <row r="24" spans="1:7" x14ac:dyDescent="0.3">
      <c r="A24" s="46" t="s">
        <v>351</v>
      </c>
      <c r="B24" s="46" t="s">
        <v>85</v>
      </c>
      <c r="C24" s="47" t="s">
        <v>352</v>
      </c>
      <c r="D24" s="48"/>
    </row>
    <row r="25" spans="1:7" x14ac:dyDescent="0.3">
      <c r="A25" s="46" t="s">
        <v>86</v>
      </c>
      <c r="B25" s="46" t="s">
        <v>353</v>
      </c>
      <c r="C25" s="47" t="s">
        <v>87</v>
      </c>
      <c r="D25" s="48"/>
      <c r="F25" t="s">
        <v>38</v>
      </c>
      <c r="G25" t="s">
        <v>355</v>
      </c>
    </row>
    <row r="26" spans="1:7" x14ac:dyDescent="0.3">
      <c r="A26" s="46" t="s">
        <v>84</v>
      </c>
      <c r="B26" s="46" t="s">
        <v>354</v>
      </c>
      <c r="C26" s="47" t="s">
        <v>88</v>
      </c>
      <c r="D26" s="48"/>
      <c r="F26" t="s">
        <v>55</v>
      </c>
      <c r="G26" t="s">
        <v>355</v>
      </c>
    </row>
    <row r="27" spans="1:7" x14ac:dyDescent="0.3">
      <c r="A27" s="46" t="s">
        <v>14</v>
      </c>
      <c r="B27" s="46" t="s">
        <v>11</v>
      </c>
      <c r="C27" s="47" t="s">
        <v>89</v>
      </c>
      <c r="D27" s="48"/>
    </row>
    <row r="28" spans="1:7" x14ac:dyDescent="0.3">
      <c r="A28" s="46" t="s">
        <v>90</v>
      </c>
      <c r="B28" s="46" t="s">
        <v>91</v>
      </c>
      <c r="C28" s="47" t="s">
        <v>296</v>
      </c>
      <c r="D28" s="48"/>
    </row>
    <row r="29" spans="1:7" x14ac:dyDescent="0.3">
      <c r="A29" s="46"/>
      <c r="B29" s="46"/>
      <c r="C29" s="47" t="s">
        <v>292</v>
      </c>
      <c r="D29" s="48"/>
    </row>
    <row r="30" spans="1:7" x14ac:dyDescent="0.3">
      <c r="A30" s="46"/>
      <c r="B30" s="46"/>
      <c r="C30" s="47" t="s">
        <v>293</v>
      </c>
      <c r="D30" s="48"/>
    </row>
    <row r="31" spans="1:7" x14ac:dyDescent="0.3">
      <c r="A31" s="46" t="s">
        <v>92</v>
      </c>
      <c r="B31" s="46" t="s">
        <v>93</v>
      </c>
      <c r="C31" s="47" t="s">
        <v>94</v>
      </c>
      <c r="D31" s="48"/>
    </row>
    <row r="32" spans="1:7" x14ac:dyDescent="0.3">
      <c r="A32" s="46" t="s">
        <v>95</v>
      </c>
      <c r="B32" s="46" t="s">
        <v>96</v>
      </c>
      <c r="C32" s="47" t="s">
        <v>79</v>
      </c>
      <c r="D32" s="48"/>
    </row>
    <row r="33" spans="1:4" x14ac:dyDescent="0.3">
      <c r="A33" s="46" t="s">
        <v>15</v>
      </c>
      <c r="B33" s="46" t="s">
        <v>98</v>
      </c>
      <c r="C33" s="47" t="s">
        <v>111</v>
      </c>
      <c r="D33" s="48"/>
    </row>
    <row r="34" spans="1:4" x14ac:dyDescent="0.3">
      <c r="A34" s="46" t="s">
        <v>16</v>
      </c>
      <c r="B34" s="46" t="s">
        <v>99</v>
      </c>
      <c r="C34" s="47" t="s">
        <v>100</v>
      </c>
      <c r="D34" s="48"/>
    </row>
    <row r="35" spans="1:4" x14ac:dyDescent="0.3">
      <c r="A35" s="46" t="s">
        <v>101</v>
      </c>
      <c r="B35" s="46" t="s">
        <v>102</v>
      </c>
      <c r="C35" s="47" t="s">
        <v>103</v>
      </c>
      <c r="D35" s="48"/>
    </row>
    <row r="36" spans="1:4" x14ac:dyDescent="0.3">
      <c r="A36" s="46" t="s">
        <v>104</v>
      </c>
      <c r="B36" s="46" t="s">
        <v>105</v>
      </c>
      <c r="C36" s="47" t="s">
        <v>106</v>
      </c>
      <c r="D36" s="48"/>
    </row>
    <row r="37" spans="1:4" x14ac:dyDescent="0.3">
      <c r="A37" s="46" t="s">
        <v>73</v>
      </c>
      <c r="B37" s="46" t="s">
        <v>107</v>
      </c>
      <c r="C37" s="47" t="s">
        <v>80</v>
      </c>
      <c r="D37" s="48"/>
    </row>
    <row r="38" spans="1:4" x14ac:dyDescent="0.3">
      <c r="A38" s="46" t="s">
        <v>294</v>
      </c>
      <c r="B38" s="46" t="s">
        <v>97</v>
      </c>
      <c r="C38" s="47" t="s">
        <v>295</v>
      </c>
      <c r="D38" s="48"/>
    </row>
  </sheetData>
  <printOptions horizontalCentered="1"/>
  <pageMargins left="0" right="0" top="0.59055118110236227" bottom="0" header="0" footer="0"/>
  <pageSetup paperSize="9" fitToHeight="0" orientation="portrait" r:id="rId1"/>
  <rowBreaks count="1" manualBreakCount="1">
    <brk id="20" max="4" man="1"/>
  </rowBreaks>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12893-B62E-4F50-B7B9-7299318ECFA0}">
  <dimension ref="A1:H62"/>
  <sheetViews>
    <sheetView topLeftCell="A46" workbookViewId="0">
      <selection activeCell="E40" sqref="E40"/>
    </sheetView>
  </sheetViews>
  <sheetFormatPr baseColWidth="10" defaultRowHeight="14.4" x14ac:dyDescent="0.3"/>
  <cols>
    <col min="1" max="1" width="15" bestFit="1" customWidth="1"/>
    <col min="2" max="2" width="7.5546875" bestFit="1" customWidth="1"/>
    <col min="3" max="3" width="13.109375" bestFit="1" customWidth="1"/>
    <col min="4" max="4" width="12.33203125" bestFit="1" customWidth="1"/>
    <col min="5" max="5" width="45.44140625" bestFit="1" customWidth="1"/>
    <col min="6" max="6" width="15.44140625" bestFit="1" customWidth="1"/>
  </cols>
  <sheetData>
    <row r="1" spans="1:6" x14ac:dyDescent="0.3">
      <c r="A1" t="s">
        <v>74</v>
      </c>
      <c r="B1" t="s">
        <v>137</v>
      </c>
      <c r="C1" t="s">
        <v>5</v>
      </c>
      <c r="D1" t="s">
        <v>140</v>
      </c>
      <c r="E1" t="s">
        <v>75</v>
      </c>
      <c r="F1" t="s">
        <v>262</v>
      </c>
    </row>
    <row r="2" spans="1:6" x14ac:dyDescent="0.3">
      <c r="A2" s="12" t="s">
        <v>118</v>
      </c>
      <c r="B2" s="12" t="s">
        <v>138</v>
      </c>
      <c r="C2" s="16" t="s">
        <v>177</v>
      </c>
      <c r="D2" s="13" t="s">
        <v>116</v>
      </c>
      <c r="E2" s="13" t="s">
        <v>273</v>
      </c>
      <c r="F2" t="s">
        <v>267</v>
      </c>
    </row>
    <row r="3" spans="1:6" x14ac:dyDescent="0.3">
      <c r="A3" s="12" t="s">
        <v>119</v>
      </c>
      <c r="B3" s="12" t="s">
        <v>138</v>
      </c>
      <c r="C3" s="13" t="s">
        <v>139</v>
      </c>
      <c r="D3" s="13" t="s">
        <v>76</v>
      </c>
      <c r="E3" s="13" t="s">
        <v>268</v>
      </c>
    </row>
    <row r="4" spans="1:6" x14ac:dyDescent="0.3">
      <c r="A4" s="12" t="s">
        <v>120</v>
      </c>
      <c r="B4" s="12" t="s">
        <v>138</v>
      </c>
      <c r="C4" s="13" t="s">
        <v>9</v>
      </c>
      <c r="D4" s="13" t="s">
        <v>116</v>
      </c>
      <c r="E4" s="13" t="s">
        <v>274</v>
      </c>
    </row>
    <row r="5" spans="1:6" x14ac:dyDescent="0.3">
      <c r="A5" s="12" t="s">
        <v>121</v>
      </c>
      <c r="B5" s="12" t="s">
        <v>138</v>
      </c>
      <c r="C5" s="13" t="s">
        <v>19</v>
      </c>
      <c r="D5" s="13" t="s">
        <v>116</v>
      </c>
      <c r="E5" s="13" t="s">
        <v>275</v>
      </c>
    </row>
    <row r="6" spans="1:6" x14ac:dyDescent="0.3">
      <c r="A6" s="12" t="s">
        <v>122</v>
      </c>
      <c r="B6" s="12" t="s">
        <v>138</v>
      </c>
      <c r="C6" s="13" t="s">
        <v>175</v>
      </c>
      <c r="D6" s="13" t="s">
        <v>76</v>
      </c>
      <c r="E6" s="13" t="s">
        <v>269</v>
      </c>
    </row>
    <row r="7" spans="1:6" x14ac:dyDescent="0.3">
      <c r="A7" s="12" t="s">
        <v>123</v>
      </c>
      <c r="B7" s="12" t="s">
        <v>138</v>
      </c>
      <c r="C7" s="13" t="s">
        <v>176</v>
      </c>
      <c r="D7" s="13" t="s">
        <v>116</v>
      </c>
      <c r="E7" s="13" t="s">
        <v>276</v>
      </c>
    </row>
    <row r="8" spans="1:6" x14ac:dyDescent="0.3">
      <c r="A8" s="12" t="s">
        <v>124</v>
      </c>
      <c r="B8" s="12" t="s">
        <v>138</v>
      </c>
      <c r="C8" s="13" t="s">
        <v>8</v>
      </c>
      <c r="D8" s="13" t="s">
        <v>116</v>
      </c>
      <c r="E8" s="13" t="s">
        <v>281</v>
      </c>
    </row>
    <row r="9" spans="1:6" x14ac:dyDescent="0.3">
      <c r="A9" s="12" t="s">
        <v>125</v>
      </c>
      <c r="B9" s="12" t="s">
        <v>138</v>
      </c>
      <c r="C9" s="13" t="s">
        <v>10</v>
      </c>
      <c r="D9" s="13" t="s">
        <v>116</v>
      </c>
      <c r="E9" s="13" t="s">
        <v>282</v>
      </c>
    </row>
    <row r="10" spans="1:6" x14ac:dyDescent="0.3">
      <c r="A10" s="12" t="s">
        <v>126</v>
      </c>
      <c r="B10" s="12" t="s">
        <v>138</v>
      </c>
      <c r="C10" s="13" t="s">
        <v>49</v>
      </c>
      <c r="D10" s="13" t="s">
        <v>116</v>
      </c>
      <c r="E10" s="13" t="s">
        <v>277</v>
      </c>
    </row>
    <row r="11" spans="1:6" x14ac:dyDescent="0.3">
      <c r="A11" s="12" t="s">
        <v>127</v>
      </c>
      <c r="B11" s="12" t="s">
        <v>138</v>
      </c>
      <c r="C11" s="13" t="s">
        <v>7</v>
      </c>
      <c r="D11" s="13" t="s">
        <v>116</v>
      </c>
      <c r="E11" s="13" t="s">
        <v>278</v>
      </c>
    </row>
    <row r="12" spans="1:6" x14ac:dyDescent="0.3">
      <c r="A12" s="12" t="s">
        <v>128</v>
      </c>
      <c r="B12" s="12" t="s">
        <v>138</v>
      </c>
      <c r="C12" s="16" t="s">
        <v>177</v>
      </c>
      <c r="D12" s="13" t="s">
        <v>116</v>
      </c>
      <c r="E12" s="13" t="s">
        <v>273</v>
      </c>
    </row>
    <row r="13" spans="1:6" x14ac:dyDescent="0.3">
      <c r="A13" s="12" t="s">
        <v>129</v>
      </c>
      <c r="B13" s="12" t="s">
        <v>138</v>
      </c>
      <c r="C13" s="13" t="s">
        <v>178</v>
      </c>
      <c r="D13" s="13" t="s">
        <v>116</v>
      </c>
      <c r="E13" s="12" t="s">
        <v>279</v>
      </c>
    </row>
    <row r="14" spans="1:6" x14ac:dyDescent="0.3">
      <c r="A14" s="12" t="s">
        <v>130</v>
      </c>
      <c r="B14" s="12" t="s">
        <v>138</v>
      </c>
      <c r="C14" s="16" t="s">
        <v>177</v>
      </c>
      <c r="D14" s="13" t="s">
        <v>116</v>
      </c>
      <c r="E14" s="13" t="s">
        <v>273</v>
      </c>
    </row>
    <row r="15" spans="1:6" x14ac:dyDescent="0.3">
      <c r="A15" s="12" t="s">
        <v>131</v>
      </c>
      <c r="B15" s="12" t="s">
        <v>138</v>
      </c>
      <c r="C15" s="13" t="s">
        <v>51</v>
      </c>
      <c r="D15" s="13" t="s">
        <v>116</v>
      </c>
      <c r="E15" s="12" t="s">
        <v>271</v>
      </c>
    </row>
    <row r="16" spans="1:6" x14ac:dyDescent="0.3">
      <c r="A16" s="12" t="s">
        <v>132</v>
      </c>
      <c r="B16" s="12" t="s">
        <v>138</v>
      </c>
      <c r="C16" s="13" t="s">
        <v>179</v>
      </c>
      <c r="D16" s="13" t="s">
        <v>116</v>
      </c>
      <c r="E16" s="12" t="s">
        <v>272</v>
      </c>
    </row>
    <row r="17" spans="1:8" x14ac:dyDescent="0.3">
      <c r="A17" s="12" t="s">
        <v>133</v>
      </c>
      <c r="B17" s="12" t="s">
        <v>138</v>
      </c>
      <c r="C17" s="13" t="s">
        <v>180</v>
      </c>
      <c r="D17" s="13" t="s">
        <v>116</v>
      </c>
      <c r="E17" s="13" t="s">
        <v>270</v>
      </c>
    </row>
    <row r="18" spans="1:8" x14ac:dyDescent="0.3">
      <c r="A18" s="12" t="s">
        <v>134</v>
      </c>
      <c r="B18" s="12" t="s">
        <v>138</v>
      </c>
      <c r="C18" s="13" t="s">
        <v>172</v>
      </c>
      <c r="D18" s="13" t="s">
        <v>116</v>
      </c>
      <c r="E18" s="12" t="s">
        <v>182</v>
      </c>
    </row>
    <row r="19" spans="1:8" x14ac:dyDescent="0.3">
      <c r="A19" s="12" t="s">
        <v>135</v>
      </c>
      <c r="B19" s="12" t="s">
        <v>138</v>
      </c>
      <c r="C19" s="13" t="s">
        <v>181</v>
      </c>
      <c r="D19" s="13" t="s">
        <v>77</v>
      </c>
      <c r="E19" s="13" t="s">
        <v>183</v>
      </c>
    </row>
    <row r="20" spans="1:8" x14ac:dyDescent="0.3">
      <c r="A20" s="12" t="s">
        <v>136</v>
      </c>
      <c r="B20" s="12" t="s">
        <v>138</v>
      </c>
      <c r="C20" s="13" t="s">
        <v>50</v>
      </c>
      <c r="D20" s="13" t="s">
        <v>76</v>
      </c>
      <c r="E20" s="13" t="s">
        <v>280</v>
      </c>
    </row>
    <row r="21" spans="1:8" x14ac:dyDescent="0.3">
      <c r="A21" s="12" t="s">
        <v>171</v>
      </c>
      <c r="B21" s="13" t="s">
        <v>158</v>
      </c>
      <c r="C21" s="13" t="s">
        <v>6</v>
      </c>
      <c r="D21" s="13" t="s">
        <v>186</v>
      </c>
      <c r="E21" s="13" t="s">
        <v>185</v>
      </c>
      <c r="F21" t="s">
        <v>192</v>
      </c>
    </row>
    <row r="22" spans="1:8" x14ac:dyDescent="0.3">
      <c r="A22" s="12" t="s">
        <v>169</v>
      </c>
      <c r="B22" s="13" t="s">
        <v>158</v>
      </c>
      <c r="C22" s="13" t="s">
        <v>10</v>
      </c>
      <c r="D22" s="13" t="s">
        <v>186</v>
      </c>
      <c r="E22" s="13"/>
      <c r="F22" s="13" t="s">
        <v>287</v>
      </c>
      <c r="H22" s="26" t="s">
        <v>288</v>
      </c>
    </row>
    <row r="23" spans="1:8" x14ac:dyDescent="0.3">
      <c r="A23" s="12" t="s">
        <v>162</v>
      </c>
      <c r="B23" s="13" t="s">
        <v>158</v>
      </c>
      <c r="C23" s="13" t="s">
        <v>42</v>
      </c>
      <c r="D23" s="13" t="s">
        <v>186</v>
      </c>
      <c r="E23" s="13"/>
      <c r="F23" s="13" t="s">
        <v>287</v>
      </c>
      <c r="H23" s="26" t="s">
        <v>283</v>
      </c>
    </row>
    <row r="24" spans="1:8" x14ac:dyDescent="0.3">
      <c r="A24" s="12" t="s">
        <v>161</v>
      </c>
      <c r="B24" s="13" t="s">
        <v>158</v>
      </c>
      <c r="C24" s="13" t="s">
        <v>176</v>
      </c>
      <c r="D24" s="13" t="s">
        <v>186</v>
      </c>
      <c r="E24" s="13" t="s">
        <v>187</v>
      </c>
      <c r="F24" t="s">
        <v>192</v>
      </c>
      <c r="H24" s="26" t="s">
        <v>284</v>
      </c>
    </row>
    <row r="25" spans="1:8" x14ac:dyDescent="0.3">
      <c r="A25" s="15" t="s">
        <v>170</v>
      </c>
      <c r="B25" s="16" t="s">
        <v>158</v>
      </c>
      <c r="C25" s="16" t="s">
        <v>177</v>
      </c>
      <c r="D25" s="16" t="s">
        <v>186</v>
      </c>
      <c r="E25" s="16"/>
      <c r="F25" s="13" t="s">
        <v>287</v>
      </c>
      <c r="H25" s="26" t="s">
        <v>285</v>
      </c>
    </row>
    <row r="26" spans="1:8" x14ac:dyDescent="0.3">
      <c r="A26" s="12" t="s">
        <v>163</v>
      </c>
      <c r="B26" s="13" t="s">
        <v>158</v>
      </c>
      <c r="C26" s="13" t="s">
        <v>7</v>
      </c>
      <c r="D26" s="13" t="s">
        <v>186</v>
      </c>
      <c r="E26" s="13"/>
      <c r="F26" s="13" t="s">
        <v>287</v>
      </c>
    </row>
    <row r="27" spans="1:8" x14ac:dyDescent="0.3">
      <c r="A27" s="12" t="s">
        <v>164</v>
      </c>
      <c r="B27" s="13" t="s">
        <v>158</v>
      </c>
      <c r="C27" s="13" t="s">
        <v>178</v>
      </c>
      <c r="D27" s="13" t="s">
        <v>186</v>
      </c>
      <c r="E27" s="13"/>
      <c r="F27" s="13" t="s">
        <v>287</v>
      </c>
    </row>
    <row r="28" spans="1:8" x14ac:dyDescent="0.3">
      <c r="A28" s="12" t="s">
        <v>166</v>
      </c>
      <c r="B28" s="13" t="s">
        <v>158</v>
      </c>
      <c r="C28" s="13" t="s">
        <v>51</v>
      </c>
      <c r="D28" s="13" t="s">
        <v>186</v>
      </c>
      <c r="E28" s="13"/>
      <c r="F28" s="13" t="s">
        <v>287</v>
      </c>
    </row>
    <row r="29" spans="1:8" x14ac:dyDescent="0.3">
      <c r="A29" s="12" t="s">
        <v>159</v>
      </c>
      <c r="B29" s="13" t="s">
        <v>158</v>
      </c>
      <c r="C29" s="13" t="s">
        <v>49</v>
      </c>
      <c r="D29" s="13" t="s">
        <v>186</v>
      </c>
      <c r="E29" s="13"/>
      <c r="F29" s="13" t="s">
        <v>287</v>
      </c>
    </row>
    <row r="30" spans="1:8" x14ac:dyDescent="0.3">
      <c r="A30" s="12" t="s">
        <v>167</v>
      </c>
      <c r="B30" s="13" t="s">
        <v>158</v>
      </c>
      <c r="C30" s="13" t="s">
        <v>8</v>
      </c>
      <c r="D30" s="13" t="s">
        <v>186</v>
      </c>
      <c r="E30" s="13"/>
      <c r="F30" s="13" t="s">
        <v>287</v>
      </c>
    </row>
    <row r="31" spans="1:8" x14ac:dyDescent="0.3">
      <c r="A31" s="12" t="s">
        <v>168</v>
      </c>
      <c r="B31" s="13" t="s">
        <v>158</v>
      </c>
      <c r="C31" s="13" t="s">
        <v>9</v>
      </c>
      <c r="D31" s="13" t="s">
        <v>186</v>
      </c>
      <c r="E31" s="13"/>
      <c r="F31" s="13" t="s">
        <v>287</v>
      </c>
    </row>
    <row r="32" spans="1:8" x14ac:dyDescent="0.3">
      <c r="A32" s="12" t="s">
        <v>160</v>
      </c>
      <c r="B32" s="13" t="s">
        <v>158</v>
      </c>
      <c r="C32" s="13" t="s">
        <v>179</v>
      </c>
      <c r="D32" s="13" t="s">
        <v>186</v>
      </c>
      <c r="E32" s="13"/>
      <c r="F32" s="13" t="s">
        <v>287</v>
      </c>
    </row>
    <row r="33" spans="1:6" x14ac:dyDescent="0.3">
      <c r="A33" s="12" t="s">
        <v>165</v>
      </c>
      <c r="B33" s="13" t="s">
        <v>158</v>
      </c>
      <c r="C33" s="13" t="s">
        <v>19</v>
      </c>
      <c r="D33" s="13" t="s">
        <v>186</v>
      </c>
      <c r="E33" s="13"/>
      <c r="F33" s="13" t="s">
        <v>287</v>
      </c>
    </row>
    <row r="34" spans="1:6" x14ac:dyDescent="0.3">
      <c r="A34" s="15" t="s">
        <v>117</v>
      </c>
      <c r="B34" s="16" t="s">
        <v>158</v>
      </c>
      <c r="C34" s="16" t="s">
        <v>177</v>
      </c>
      <c r="D34" s="16" t="s">
        <v>186</v>
      </c>
      <c r="E34" s="16"/>
      <c r="F34" s="13" t="s">
        <v>287</v>
      </c>
    </row>
    <row r="35" spans="1:6" x14ac:dyDescent="0.3">
      <c r="A35" s="15" t="s">
        <v>156</v>
      </c>
      <c r="B35" s="16" t="s">
        <v>141</v>
      </c>
      <c r="C35" s="16" t="s">
        <v>177</v>
      </c>
      <c r="D35" s="16" t="s">
        <v>173</v>
      </c>
      <c r="E35" s="16" t="s">
        <v>174</v>
      </c>
      <c r="F35" s="16" t="s">
        <v>286</v>
      </c>
    </row>
    <row r="36" spans="1:6" x14ac:dyDescent="0.3">
      <c r="A36" s="15" t="s">
        <v>143</v>
      </c>
      <c r="B36" s="16" t="s">
        <v>141</v>
      </c>
      <c r="C36" s="16" t="s">
        <v>177</v>
      </c>
      <c r="D36" s="16" t="s">
        <v>173</v>
      </c>
      <c r="E36" s="16" t="s">
        <v>174</v>
      </c>
      <c r="F36" s="16" t="s">
        <v>286</v>
      </c>
    </row>
    <row r="37" spans="1:6" x14ac:dyDescent="0.3">
      <c r="A37" s="15" t="s">
        <v>152</v>
      </c>
      <c r="B37" s="16" t="s">
        <v>141</v>
      </c>
      <c r="C37" s="16" t="s">
        <v>9</v>
      </c>
      <c r="D37" s="16" t="s">
        <v>173</v>
      </c>
      <c r="E37" s="16" t="s">
        <v>174</v>
      </c>
      <c r="F37" s="16" t="s">
        <v>286</v>
      </c>
    </row>
    <row r="38" spans="1:6" x14ac:dyDescent="0.3">
      <c r="A38" s="15" t="s">
        <v>149</v>
      </c>
      <c r="B38" s="16" t="s">
        <v>141</v>
      </c>
      <c r="C38" s="16" t="s">
        <v>19</v>
      </c>
      <c r="D38" s="16" t="s">
        <v>173</v>
      </c>
      <c r="E38" s="16" t="s">
        <v>174</v>
      </c>
      <c r="F38" s="16" t="s">
        <v>286</v>
      </c>
    </row>
    <row r="39" spans="1:6" x14ac:dyDescent="0.3">
      <c r="A39" s="12" t="s">
        <v>153</v>
      </c>
      <c r="B39" s="13" t="s">
        <v>141</v>
      </c>
      <c r="C39" s="13" t="s">
        <v>175</v>
      </c>
      <c r="D39" s="13" t="s">
        <v>173</v>
      </c>
      <c r="E39" s="13" t="s">
        <v>174</v>
      </c>
      <c r="F39" s="13" t="s">
        <v>264</v>
      </c>
    </row>
    <row r="40" spans="1:6" x14ac:dyDescent="0.3">
      <c r="A40" s="15" t="s">
        <v>145</v>
      </c>
      <c r="B40" s="16" t="s">
        <v>141</v>
      </c>
      <c r="C40" s="16" t="s">
        <v>176</v>
      </c>
      <c r="D40" s="16" t="s">
        <v>173</v>
      </c>
      <c r="E40" s="16" t="s">
        <v>174</v>
      </c>
      <c r="F40" s="16" t="s">
        <v>286</v>
      </c>
    </row>
    <row r="41" spans="1:6" x14ac:dyDescent="0.3">
      <c r="A41" s="15" t="s">
        <v>151</v>
      </c>
      <c r="B41" s="16" t="s">
        <v>141</v>
      </c>
      <c r="C41" s="16" t="s">
        <v>8</v>
      </c>
      <c r="D41" s="16" t="s">
        <v>173</v>
      </c>
      <c r="E41" s="16" t="s">
        <v>174</v>
      </c>
      <c r="F41" s="16" t="s">
        <v>286</v>
      </c>
    </row>
    <row r="42" spans="1:6" x14ac:dyDescent="0.3">
      <c r="A42" s="15" t="s">
        <v>154</v>
      </c>
      <c r="B42" s="16" t="s">
        <v>141</v>
      </c>
      <c r="C42" s="16" t="s">
        <v>10</v>
      </c>
      <c r="D42" s="16" t="s">
        <v>173</v>
      </c>
      <c r="E42" s="16" t="s">
        <v>174</v>
      </c>
      <c r="F42" s="16" t="s">
        <v>286</v>
      </c>
    </row>
    <row r="43" spans="1:6" x14ac:dyDescent="0.3">
      <c r="A43" s="15" t="s">
        <v>142</v>
      </c>
      <c r="B43" s="16" t="s">
        <v>141</v>
      </c>
      <c r="C43" s="16" t="s">
        <v>49</v>
      </c>
      <c r="D43" s="16" t="s">
        <v>173</v>
      </c>
      <c r="E43" s="16" t="s">
        <v>174</v>
      </c>
      <c r="F43" s="16" t="s">
        <v>286</v>
      </c>
    </row>
    <row r="44" spans="1:6" x14ac:dyDescent="0.3">
      <c r="A44" s="15" t="s">
        <v>147</v>
      </c>
      <c r="B44" s="16" t="s">
        <v>141</v>
      </c>
      <c r="C44" s="16" t="s">
        <v>7</v>
      </c>
      <c r="D44" s="16" t="s">
        <v>173</v>
      </c>
      <c r="E44" s="16" t="s">
        <v>174</v>
      </c>
      <c r="F44" s="16" t="s">
        <v>286</v>
      </c>
    </row>
    <row r="45" spans="1:6" x14ac:dyDescent="0.3">
      <c r="A45" s="17" t="s">
        <v>155</v>
      </c>
      <c r="B45" s="14" t="s">
        <v>141</v>
      </c>
      <c r="C45" s="14" t="s">
        <v>177</v>
      </c>
      <c r="D45" s="14" t="s">
        <v>173</v>
      </c>
      <c r="E45" s="14" t="s">
        <v>174</v>
      </c>
      <c r="F45" s="14" t="s">
        <v>263</v>
      </c>
    </row>
    <row r="46" spans="1:6" x14ac:dyDescent="0.3">
      <c r="A46" s="12" t="s">
        <v>146</v>
      </c>
      <c r="B46" s="13" t="s">
        <v>141</v>
      </c>
      <c r="C46" s="13" t="s">
        <v>172</v>
      </c>
      <c r="D46" s="13" t="s">
        <v>173</v>
      </c>
      <c r="E46" s="13" t="s">
        <v>184</v>
      </c>
      <c r="F46" s="13" t="s">
        <v>264</v>
      </c>
    </row>
    <row r="47" spans="1:6" x14ac:dyDescent="0.3">
      <c r="A47" s="12" t="s">
        <v>157</v>
      </c>
      <c r="B47" s="13" t="s">
        <v>141</v>
      </c>
      <c r="C47" s="13" t="s">
        <v>139</v>
      </c>
      <c r="D47" s="13" t="s">
        <v>173</v>
      </c>
      <c r="E47" s="13" t="s">
        <v>174</v>
      </c>
      <c r="F47" s="13" t="s">
        <v>264</v>
      </c>
    </row>
    <row r="48" spans="1:6" x14ac:dyDescent="0.3">
      <c r="A48" s="17" t="s">
        <v>148</v>
      </c>
      <c r="B48" s="14" t="s">
        <v>141</v>
      </c>
      <c r="C48" s="14" t="s">
        <v>178</v>
      </c>
      <c r="D48" s="14" t="s">
        <v>173</v>
      </c>
      <c r="E48" s="14" t="s">
        <v>174</v>
      </c>
      <c r="F48" s="14" t="s">
        <v>263</v>
      </c>
    </row>
    <row r="49" spans="1:6" x14ac:dyDescent="0.3">
      <c r="A49" s="12" t="s">
        <v>144</v>
      </c>
      <c r="B49" s="13" t="s">
        <v>141</v>
      </c>
      <c r="C49" s="13" t="s">
        <v>50</v>
      </c>
      <c r="D49" s="13" t="s">
        <v>173</v>
      </c>
      <c r="E49" s="13" t="s">
        <v>174</v>
      </c>
      <c r="F49" s="13" t="s">
        <v>264</v>
      </c>
    </row>
    <row r="50" spans="1:6" x14ac:dyDescent="0.3">
      <c r="A50" s="15" t="s">
        <v>150</v>
      </c>
      <c r="B50" s="16" t="s">
        <v>141</v>
      </c>
      <c r="C50" s="16" t="s">
        <v>51</v>
      </c>
      <c r="D50" s="16" t="s">
        <v>173</v>
      </c>
      <c r="E50" s="16" t="s">
        <v>174</v>
      </c>
      <c r="F50" s="16" t="s">
        <v>286</v>
      </c>
    </row>
    <row r="56" spans="1:6" x14ac:dyDescent="0.3">
      <c r="A56" t="s">
        <v>62</v>
      </c>
      <c r="B56" s="1" t="s">
        <v>63</v>
      </c>
      <c r="C56" t="s">
        <v>64</v>
      </c>
      <c r="D56" t="s">
        <v>66</v>
      </c>
      <c r="E56" t="s">
        <v>67</v>
      </c>
    </row>
    <row r="57" spans="1:6" x14ac:dyDescent="0.3">
      <c r="A57" t="s">
        <v>72</v>
      </c>
      <c r="B57" s="1">
        <v>1</v>
      </c>
      <c r="C57" s="10">
        <v>-145</v>
      </c>
      <c r="D57" s="10">
        <f>B57*C57</f>
        <v>-145</v>
      </c>
      <c r="E57" s="10">
        <f>D57*1.2</f>
        <v>-174</v>
      </c>
    </row>
    <row r="58" spans="1:6" x14ac:dyDescent="0.3">
      <c r="A58" t="s">
        <v>71</v>
      </c>
      <c r="B58" s="1">
        <v>13</v>
      </c>
      <c r="C58" s="10">
        <v>-130</v>
      </c>
      <c r="D58" s="10">
        <f>B58*C58</f>
        <v>-1690</v>
      </c>
      <c r="E58" s="10">
        <f>D58*1.2</f>
        <v>-2028</v>
      </c>
    </row>
    <row r="59" spans="1:6" x14ac:dyDescent="0.3">
      <c r="A59" t="s">
        <v>70</v>
      </c>
      <c r="B59" s="1">
        <v>13</v>
      </c>
      <c r="C59" s="10">
        <v>265</v>
      </c>
      <c r="D59" s="10">
        <f>B59*C59</f>
        <v>3445</v>
      </c>
      <c r="E59" s="10">
        <f>D59*1.2</f>
        <v>4134</v>
      </c>
    </row>
    <row r="60" spans="1:6" x14ac:dyDescent="0.3">
      <c r="A60" t="s">
        <v>69</v>
      </c>
      <c r="B60" s="1">
        <v>1</v>
      </c>
      <c r="C60" s="10">
        <v>130</v>
      </c>
      <c r="D60" s="10">
        <f>B60*C60</f>
        <v>130</v>
      </c>
      <c r="E60" s="10">
        <f>D60*1.2</f>
        <v>156</v>
      </c>
    </row>
    <row r="61" spans="1:6" x14ac:dyDescent="0.3">
      <c r="A61" t="s">
        <v>65</v>
      </c>
      <c r="B61" s="1">
        <v>1</v>
      </c>
      <c r="C61" s="10">
        <v>95</v>
      </c>
      <c r="D61" s="10">
        <f>B61*C61</f>
        <v>95</v>
      </c>
      <c r="E61" s="10">
        <f>D61*1.2</f>
        <v>114</v>
      </c>
    </row>
    <row r="62" spans="1:6" x14ac:dyDescent="0.3">
      <c r="A62" t="s">
        <v>68</v>
      </c>
      <c r="C62" s="10"/>
      <c r="D62" s="10"/>
      <c r="E62" s="10">
        <f>SUBTOTAL(109,Tableau4[Tot(TTC)])</f>
        <v>2202</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1E6F2-163E-4412-B521-FF104891C754}">
  <dimension ref="A1:M25"/>
  <sheetViews>
    <sheetView workbookViewId="0">
      <selection activeCellId="1" sqref="A13:M24 A1:M1"/>
    </sheetView>
  </sheetViews>
  <sheetFormatPr baseColWidth="10" defaultRowHeight="14.4" x14ac:dyDescent="0.3"/>
  <cols>
    <col min="1" max="1" width="16.33203125" bestFit="1" customWidth="1"/>
    <col min="2" max="2" width="14" bestFit="1" customWidth="1"/>
    <col min="3" max="3" width="9.6640625" bestFit="1" customWidth="1"/>
    <col min="4" max="4" width="11" bestFit="1" customWidth="1"/>
    <col min="5" max="5" width="3.88671875" customWidth="1"/>
    <col min="6" max="6" width="25.5546875" bestFit="1" customWidth="1"/>
    <col min="7" max="7" width="25" customWidth="1"/>
    <col min="8" max="8" width="11.109375" customWidth="1"/>
    <col min="9" max="9" width="11.33203125" customWidth="1"/>
    <col min="10" max="10" width="13.33203125" customWidth="1"/>
    <col min="12" max="12" width="8.6640625" customWidth="1"/>
  </cols>
  <sheetData>
    <row r="1" spans="1:13" x14ac:dyDescent="0.3">
      <c r="A1" t="s">
        <v>39</v>
      </c>
      <c r="B1" t="s">
        <v>40</v>
      </c>
      <c r="C1" t="s">
        <v>188</v>
      </c>
      <c r="D1" t="s">
        <v>189</v>
      </c>
      <c r="E1" t="s">
        <v>190</v>
      </c>
      <c r="F1" t="s">
        <v>191</v>
      </c>
      <c r="G1" t="s">
        <v>260</v>
      </c>
      <c r="H1" t="s">
        <v>238</v>
      </c>
      <c r="I1" t="s">
        <v>237</v>
      </c>
      <c r="J1" s="9" t="s">
        <v>258</v>
      </c>
      <c r="K1" t="s">
        <v>240</v>
      </c>
      <c r="L1" t="s">
        <v>265</v>
      </c>
      <c r="M1" t="s">
        <v>300</v>
      </c>
    </row>
    <row r="2" spans="1:13" x14ac:dyDescent="0.3">
      <c r="A2" s="14" t="s">
        <v>192</v>
      </c>
      <c r="B2" s="14" t="s">
        <v>192</v>
      </c>
      <c r="C2" s="14" t="s">
        <v>193</v>
      </c>
      <c r="D2" s="29" t="s">
        <v>194</v>
      </c>
      <c r="E2" s="14" t="s">
        <v>195</v>
      </c>
      <c r="F2" s="14" t="s">
        <v>196</v>
      </c>
      <c r="G2" s="14" t="s">
        <v>261</v>
      </c>
      <c r="H2" s="30">
        <v>44818</v>
      </c>
      <c r="I2" s="30">
        <v>45549</v>
      </c>
      <c r="J2" s="31">
        <v>0</v>
      </c>
      <c r="K2" s="32">
        <v>2</v>
      </c>
      <c r="L2" s="14" t="s">
        <v>192</v>
      </c>
      <c r="M2" s="14" t="s">
        <v>301</v>
      </c>
    </row>
    <row r="3" spans="1:13" x14ac:dyDescent="0.3">
      <c r="A3" s="14" t="s">
        <v>192</v>
      </c>
      <c r="B3" s="14" t="s">
        <v>192</v>
      </c>
      <c r="C3" s="14" t="s">
        <v>193</v>
      </c>
      <c r="D3" s="29" t="s">
        <v>197</v>
      </c>
      <c r="E3" s="14" t="s">
        <v>195</v>
      </c>
      <c r="F3" s="14" t="s">
        <v>196</v>
      </c>
      <c r="G3" s="14" t="s">
        <v>261</v>
      </c>
      <c r="H3" s="30">
        <v>44818</v>
      </c>
      <c r="I3" s="30">
        <v>45549</v>
      </c>
      <c r="J3" s="31">
        <v>0</v>
      </c>
      <c r="K3" s="32">
        <v>2</v>
      </c>
      <c r="L3" s="14" t="s">
        <v>192</v>
      </c>
      <c r="M3" s="14" t="s">
        <v>301</v>
      </c>
    </row>
    <row r="4" spans="1:13" x14ac:dyDescent="0.3">
      <c r="A4" s="14" t="s">
        <v>192</v>
      </c>
      <c r="B4" s="14" t="s">
        <v>192</v>
      </c>
      <c r="C4" s="14" t="s">
        <v>193</v>
      </c>
      <c r="D4" s="29" t="s">
        <v>198</v>
      </c>
      <c r="E4" s="14" t="s">
        <v>195</v>
      </c>
      <c r="F4" s="14" t="s">
        <v>196</v>
      </c>
      <c r="G4" s="14" t="s">
        <v>261</v>
      </c>
      <c r="H4" s="30">
        <v>44818</v>
      </c>
      <c r="I4" s="30">
        <v>45549</v>
      </c>
      <c r="J4" s="31">
        <v>0</v>
      </c>
      <c r="K4" s="32">
        <v>2</v>
      </c>
      <c r="L4" s="14" t="s">
        <v>192</v>
      </c>
      <c r="M4" s="14" t="s">
        <v>301</v>
      </c>
    </row>
    <row r="5" spans="1:13" x14ac:dyDescent="0.3">
      <c r="A5" s="14" t="s">
        <v>192</v>
      </c>
      <c r="B5" s="14" t="s">
        <v>192</v>
      </c>
      <c r="C5" s="14" t="s">
        <v>193</v>
      </c>
      <c r="D5" s="29" t="s">
        <v>199</v>
      </c>
      <c r="E5" s="14" t="s">
        <v>195</v>
      </c>
      <c r="F5" s="14" t="s">
        <v>196</v>
      </c>
      <c r="G5" s="14" t="s">
        <v>261</v>
      </c>
      <c r="H5" s="30">
        <v>44818</v>
      </c>
      <c r="I5" s="30">
        <v>45549</v>
      </c>
      <c r="J5" s="31">
        <v>0</v>
      </c>
      <c r="K5" s="32">
        <v>2</v>
      </c>
      <c r="L5" s="14" t="s">
        <v>192</v>
      </c>
      <c r="M5" s="14" t="s">
        <v>301</v>
      </c>
    </row>
    <row r="6" spans="1:13" x14ac:dyDescent="0.3">
      <c r="A6" s="14" t="s">
        <v>192</v>
      </c>
      <c r="B6" s="14" t="s">
        <v>192</v>
      </c>
      <c r="C6" s="14" t="s">
        <v>193</v>
      </c>
      <c r="D6" s="29" t="s">
        <v>200</v>
      </c>
      <c r="E6" s="14" t="s">
        <v>195</v>
      </c>
      <c r="F6" s="14" t="s">
        <v>196</v>
      </c>
      <c r="G6" s="14" t="s">
        <v>261</v>
      </c>
      <c r="H6" s="30">
        <v>44818</v>
      </c>
      <c r="I6" s="30">
        <v>45549</v>
      </c>
      <c r="J6" s="31">
        <v>0</v>
      </c>
      <c r="K6" s="32">
        <v>2</v>
      </c>
      <c r="L6" s="14" t="s">
        <v>192</v>
      </c>
      <c r="M6" s="14" t="s">
        <v>301</v>
      </c>
    </row>
    <row r="7" spans="1:13" x14ac:dyDescent="0.3">
      <c r="A7" s="14" t="s">
        <v>192</v>
      </c>
      <c r="B7" s="14" t="s">
        <v>192</v>
      </c>
      <c r="C7" s="14" t="s">
        <v>193</v>
      </c>
      <c r="D7" s="29" t="s">
        <v>201</v>
      </c>
      <c r="E7" s="14" t="s">
        <v>195</v>
      </c>
      <c r="F7" s="14" t="s">
        <v>196</v>
      </c>
      <c r="G7" s="14" t="s">
        <v>261</v>
      </c>
      <c r="H7" s="30">
        <v>44818</v>
      </c>
      <c r="I7" s="30">
        <v>45549</v>
      </c>
      <c r="J7" s="31">
        <v>0</v>
      </c>
      <c r="K7" s="32">
        <v>2</v>
      </c>
      <c r="L7" s="14" t="s">
        <v>192</v>
      </c>
      <c r="M7" s="14" t="s">
        <v>301</v>
      </c>
    </row>
    <row r="8" spans="1:13" x14ac:dyDescent="0.3">
      <c r="A8" s="14" t="s">
        <v>192</v>
      </c>
      <c r="B8" s="14" t="s">
        <v>192</v>
      </c>
      <c r="C8" s="14" t="s">
        <v>193</v>
      </c>
      <c r="D8" s="29" t="s">
        <v>202</v>
      </c>
      <c r="E8" s="14" t="s">
        <v>195</v>
      </c>
      <c r="F8" s="14" t="s">
        <v>196</v>
      </c>
      <c r="G8" s="14" t="s">
        <v>261</v>
      </c>
      <c r="H8" s="30">
        <v>44818</v>
      </c>
      <c r="I8" s="30">
        <v>45549</v>
      </c>
      <c r="J8" s="31">
        <v>0</v>
      </c>
      <c r="K8" s="32">
        <v>2</v>
      </c>
      <c r="L8" s="14" t="s">
        <v>192</v>
      </c>
      <c r="M8" s="14" t="s">
        <v>301</v>
      </c>
    </row>
    <row r="9" spans="1:13" x14ac:dyDescent="0.3">
      <c r="A9" s="14" t="s">
        <v>192</v>
      </c>
      <c r="B9" s="14" t="s">
        <v>192</v>
      </c>
      <c r="C9" s="14" t="s">
        <v>193</v>
      </c>
      <c r="D9" s="29" t="s">
        <v>203</v>
      </c>
      <c r="E9" s="14" t="s">
        <v>195</v>
      </c>
      <c r="F9" s="14" t="s">
        <v>196</v>
      </c>
      <c r="G9" s="14" t="s">
        <v>261</v>
      </c>
      <c r="H9" s="30">
        <v>44818</v>
      </c>
      <c r="I9" s="30">
        <v>45549</v>
      </c>
      <c r="J9" s="31">
        <v>0</v>
      </c>
      <c r="K9" s="32">
        <v>2</v>
      </c>
      <c r="L9" s="14" t="s">
        <v>192</v>
      </c>
      <c r="M9" s="14" t="s">
        <v>301</v>
      </c>
    </row>
    <row r="10" spans="1:13" x14ac:dyDescent="0.3">
      <c r="A10" s="14" t="s">
        <v>192</v>
      </c>
      <c r="B10" s="14" t="s">
        <v>192</v>
      </c>
      <c r="C10" s="14" t="s">
        <v>193</v>
      </c>
      <c r="D10" s="29" t="s">
        <v>204</v>
      </c>
      <c r="E10" s="14" t="s">
        <v>195</v>
      </c>
      <c r="F10" s="14" t="s">
        <v>196</v>
      </c>
      <c r="G10" s="14" t="s">
        <v>261</v>
      </c>
      <c r="H10" s="30">
        <v>44818</v>
      </c>
      <c r="I10" s="30">
        <v>45549</v>
      </c>
      <c r="J10" s="31">
        <v>0</v>
      </c>
      <c r="K10" s="32">
        <v>2</v>
      </c>
      <c r="L10" s="14" t="s">
        <v>192</v>
      </c>
      <c r="M10" s="14" t="s">
        <v>301</v>
      </c>
    </row>
    <row r="11" spans="1:13" x14ac:dyDescent="0.3">
      <c r="A11" s="14" t="s">
        <v>192</v>
      </c>
      <c r="B11" s="14" t="s">
        <v>192</v>
      </c>
      <c r="C11" s="14" t="s">
        <v>193</v>
      </c>
      <c r="D11" s="29" t="s">
        <v>205</v>
      </c>
      <c r="E11" s="14" t="s">
        <v>195</v>
      </c>
      <c r="F11" s="14" t="s">
        <v>196</v>
      </c>
      <c r="G11" s="14" t="s">
        <v>261</v>
      </c>
      <c r="H11" s="30">
        <v>44818</v>
      </c>
      <c r="I11" s="30">
        <v>45549</v>
      </c>
      <c r="J11" s="31">
        <v>0</v>
      </c>
      <c r="K11" s="32">
        <v>2</v>
      </c>
      <c r="L11" s="14" t="s">
        <v>192</v>
      </c>
      <c r="M11" s="14" t="s">
        <v>301</v>
      </c>
    </row>
    <row r="12" spans="1:13" x14ac:dyDescent="0.3">
      <c r="A12" s="14" t="s">
        <v>192</v>
      </c>
      <c r="B12" s="14" t="s">
        <v>192</v>
      </c>
      <c r="C12" s="14" t="s">
        <v>193</v>
      </c>
      <c r="D12" s="29" t="s">
        <v>206</v>
      </c>
      <c r="E12" s="14" t="s">
        <v>195</v>
      </c>
      <c r="F12" s="14" t="s">
        <v>196</v>
      </c>
      <c r="G12" s="14" t="s">
        <v>261</v>
      </c>
      <c r="H12" s="30">
        <v>44818</v>
      </c>
      <c r="I12" s="30">
        <v>45549</v>
      </c>
      <c r="J12" s="31">
        <v>0</v>
      </c>
      <c r="K12" s="32">
        <v>2</v>
      </c>
      <c r="L12" s="14" t="s">
        <v>192</v>
      </c>
      <c r="M12" s="14" t="s">
        <v>301</v>
      </c>
    </row>
    <row r="13" spans="1:13" x14ac:dyDescent="0.3">
      <c r="A13" s="16" t="s">
        <v>48</v>
      </c>
      <c r="B13" s="16" t="s">
        <v>207</v>
      </c>
      <c r="C13" s="16" t="s">
        <v>10</v>
      </c>
      <c r="D13" s="33" t="s">
        <v>208</v>
      </c>
      <c r="E13" s="16" t="s">
        <v>195</v>
      </c>
      <c r="F13" s="16" t="s">
        <v>209</v>
      </c>
      <c r="G13" s="16" t="s">
        <v>210</v>
      </c>
      <c r="H13" s="34">
        <v>44664</v>
      </c>
      <c r="I13" s="34">
        <v>45761</v>
      </c>
      <c r="J13" s="35">
        <v>847.77</v>
      </c>
      <c r="K13" s="36">
        <v>41</v>
      </c>
      <c r="L13" s="16"/>
      <c r="M13" s="16" t="s">
        <v>302</v>
      </c>
    </row>
    <row r="14" spans="1:13" x14ac:dyDescent="0.3">
      <c r="A14" s="14" t="s">
        <v>41</v>
      </c>
      <c r="B14" s="14" t="s">
        <v>211</v>
      </c>
      <c r="C14" s="14" t="s">
        <v>42</v>
      </c>
      <c r="D14" s="29" t="s">
        <v>212</v>
      </c>
      <c r="E14" s="14" t="s">
        <v>195</v>
      </c>
      <c r="F14" s="14" t="s">
        <v>209</v>
      </c>
      <c r="G14" s="14" t="s">
        <v>210</v>
      </c>
      <c r="H14" s="30">
        <v>44667</v>
      </c>
      <c r="I14" s="30">
        <v>45766</v>
      </c>
      <c r="J14" s="31">
        <v>854.39</v>
      </c>
      <c r="K14" s="32">
        <v>41</v>
      </c>
      <c r="L14" s="14" t="s">
        <v>266</v>
      </c>
      <c r="M14" s="14" t="s">
        <v>301</v>
      </c>
    </row>
    <row r="15" spans="1:13" x14ac:dyDescent="0.3">
      <c r="A15" s="16" t="s">
        <v>46</v>
      </c>
      <c r="B15" s="16" t="s">
        <v>213</v>
      </c>
      <c r="C15" s="16" t="s">
        <v>8</v>
      </c>
      <c r="D15" s="33" t="s">
        <v>214</v>
      </c>
      <c r="E15" s="16" t="s">
        <v>195</v>
      </c>
      <c r="F15" s="16" t="s">
        <v>209</v>
      </c>
      <c r="G15" s="16" t="s">
        <v>210</v>
      </c>
      <c r="H15" s="34">
        <v>44667</v>
      </c>
      <c r="I15" s="34">
        <v>45766</v>
      </c>
      <c r="J15" s="35">
        <v>858.59</v>
      </c>
      <c r="K15" s="36">
        <v>41</v>
      </c>
      <c r="L15" s="16" t="s">
        <v>266</v>
      </c>
      <c r="M15" s="16"/>
    </row>
    <row r="16" spans="1:13" x14ac:dyDescent="0.3">
      <c r="A16" s="16" t="s">
        <v>44</v>
      </c>
      <c r="B16" s="16" t="s">
        <v>215</v>
      </c>
      <c r="C16" s="16" t="s">
        <v>19</v>
      </c>
      <c r="D16" s="33" t="s">
        <v>216</v>
      </c>
      <c r="E16" s="16" t="s">
        <v>195</v>
      </c>
      <c r="F16" s="16" t="s">
        <v>209</v>
      </c>
      <c r="G16" s="16" t="s">
        <v>210</v>
      </c>
      <c r="H16" s="34">
        <v>44676</v>
      </c>
      <c r="I16" s="34">
        <v>45773</v>
      </c>
      <c r="J16" s="35">
        <v>863.65</v>
      </c>
      <c r="K16" s="36">
        <v>41</v>
      </c>
      <c r="L16" s="16" t="s">
        <v>266</v>
      </c>
      <c r="M16" s="16"/>
    </row>
    <row r="17" spans="1:13" x14ac:dyDescent="0.3">
      <c r="A17" s="16" t="s">
        <v>303</v>
      </c>
      <c r="B17" s="16" t="s">
        <v>304</v>
      </c>
      <c r="C17" s="16" t="s">
        <v>305</v>
      </c>
      <c r="D17" s="33" t="s">
        <v>217</v>
      </c>
      <c r="E17" s="16" t="s">
        <v>195</v>
      </c>
      <c r="F17" s="16" t="s">
        <v>209</v>
      </c>
      <c r="G17" s="16" t="s">
        <v>210</v>
      </c>
      <c r="H17" s="34">
        <v>44652</v>
      </c>
      <c r="I17" s="34">
        <v>45748</v>
      </c>
      <c r="J17" s="36">
        <v>830.58</v>
      </c>
      <c r="K17" s="36">
        <v>41</v>
      </c>
      <c r="L17" s="16"/>
      <c r="M17" s="16"/>
    </row>
    <row r="18" spans="1:13" x14ac:dyDescent="0.3">
      <c r="A18" s="14" t="s">
        <v>110</v>
      </c>
      <c r="B18" s="14" t="s">
        <v>192</v>
      </c>
      <c r="C18" s="14" t="s">
        <v>235</v>
      </c>
      <c r="D18" s="29" t="s">
        <v>218</v>
      </c>
      <c r="E18" s="14" t="s">
        <v>195</v>
      </c>
      <c r="F18" s="14" t="s">
        <v>219</v>
      </c>
      <c r="G18" s="14" t="s">
        <v>239</v>
      </c>
      <c r="H18" s="30">
        <v>44671</v>
      </c>
      <c r="I18" s="30">
        <v>45768</v>
      </c>
      <c r="J18" s="32">
        <v>1212.3900000000001</v>
      </c>
      <c r="K18" s="32">
        <v>60</v>
      </c>
      <c r="L18" s="14"/>
      <c r="M18" s="14" t="s">
        <v>301</v>
      </c>
    </row>
    <row r="19" spans="1:13" x14ac:dyDescent="0.3">
      <c r="A19" s="16" t="s">
        <v>220</v>
      </c>
      <c r="B19" s="16" t="s">
        <v>221</v>
      </c>
      <c r="C19" s="16" t="s">
        <v>179</v>
      </c>
      <c r="D19" s="33" t="s">
        <v>222</v>
      </c>
      <c r="E19" s="16" t="s">
        <v>195</v>
      </c>
      <c r="F19" s="16" t="s">
        <v>219</v>
      </c>
      <c r="G19" s="16" t="s">
        <v>261</v>
      </c>
      <c r="H19" s="34">
        <v>44667</v>
      </c>
      <c r="I19" s="34">
        <v>45766</v>
      </c>
      <c r="J19" s="36">
        <v>1208.6500000000001</v>
      </c>
      <c r="K19" s="36">
        <v>60</v>
      </c>
      <c r="L19" s="16"/>
      <c r="M19" s="16"/>
    </row>
    <row r="20" spans="1:13" x14ac:dyDescent="0.3">
      <c r="A20" s="16" t="s">
        <v>45</v>
      </c>
      <c r="B20" s="16" t="s">
        <v>223</v>
      </c>
      <c r="C20" s="16" t="s">
        <v>51</v>
      </c>
      <c r="D20" s="33" t="s">
        <v>224</v>
      </c>
      <c r="E20" s="16" t="s">
        <v>195</v>
      </c>
      <c r="F20" s="16" t="s">
        <v>225</v>
      </c>
      <c r="G20" s="16" t="s">
        <v>210</v>
      </c>
      <c r="H20" s="34">
        <v>44670</v>
      </c>
      <c r="I20" s="34">
        <v>45767</v>
      </c>
      <c r="J20" s="36">
        <v>1356.61</v>
      </c>
      <c r="K20" s="36">
        <v>68</v>
      </c>
      <c r="L20" s="16"/>
      <c r="M20" s="16"/>
    </row>
    <row r="21" spans="1:13" x14ac:dyDescent="0.3">
      <c r="A21" s="16" t="s">
        <v>47</v>
      </c>
      <c r="B21" s="16" t="s">
        <v>226</v>
      </c>
      <c r="C21" s="16" t="s">
        <v>9</v>
      </c>
      <c r="D21" s="33" t="s">
        <v>227</v>
      </c>
      <c r="E21" s="16" t="s">
        <v>195</v>
      </c>
      <c r="F21" s="16" t="s">
        <v>225</v>
      </c>
      <c r="G21" s="16" t="s">
        <v>210</v>
      </c>
      <c r="H21" s="34">
        <v>44664</v>
      </c>
      <c r="I21" s="34">
        <v>45761</v>
      </c>
      <c r="J21" s="36">
        <v>1344.03</v>
      </c>
      <c r="K21" s="36">
        <v>68</v>
      </c>
      <c r="L21" s="16" t="s">
        <v>266</v>
      </c>
      <c r="M21" s="16"/>
    </row>
    <row r="22" spans="1:13" x14ac:dyDescent="0.3">
      <c r="A22" s="16" t="s">
        <v>228</v>
      </c>
      <c r="B22" s="16" t="s">
        <v>229</v>
      </c>
      <c r="C22" s="16" t="s">
        <v>178</v>
      </c>
      <c r="D22" s="33" t="s">
        <v>230</v>
      </c>
      <c r="E22" s="16" t="s">
        <v>195</v>
      </c>
      <c r="F22" s="16" t="s">
        <v>225</v>
      </c>
      <c r="G22" s="16" t="s">
        <v>210</v>
      </c>
      <c r="H22" s="34">
        <v>44664</v>
      </c>
      <c r="I22" s="34">
        <v>45761</v>
      </c>
      <c r="J22" s="36">
        <v>1344.41</v>
      </c>
      <c r="K22" s="36">
        <v>68</v>
      </c>
      <c r="L22" s="16"/>
      <c r="M22" s="16"/>
    </row>
    <row r="23" spans="1:13" x14ac:dyDescent="0.3">
      <c r="A23" s="16" t="s">
        <v>297</v>
      </c>
      <c r="B23" s="16" t="s">
        <v>298</v>
      </c>
      <c r="C23" s="16" t="s">
        <v>299</v>
      </c>
      <c r="D23" s="33" t="s">
        <v>231</v>
      </c>
      <c r="E23" s="16" t="s">
        <v>195</v>
      </c>
      <c r="F23" s="16" t="s">
        <v>225</v>
      </c>
      <c r="G23" s="16" t="s">
        <v>210</v>
      </c>
      <c r="H23" s="34">
        <v>44698</v>
      </c>
      <c r="I23" s="34">
        <v>45795</v>
      </c>
      <c r="J23" s="36">
        <v>1415.32</v>
      </c>
      <c r="K23" s="36">
        <v>68</v>
      </c>
      <c r="L23" s="16"/>
      <c r="M23" s="16"/>
    </row>
    <row r="24" spans="1:13" x14ac:dyDescent="0.3">
      <c r="A24" s="16" t="s">
        <v>43</v>
      </c>
      <c r="B24" s="16" t="s">
        <v>232</v>
      </c>
      <c r="C24" s="16" t="s">
        <v>7</v>
      </c>
      <c r="D24" s="33" t="s">
        <v>233</v>
      </c>
      <c r="E24" s="16" t="s">
        <v>195</v>
      </c>
      <c r="F24" s="16" t="s">
        <v>225</v>
      </c>
      <c r="G24" s="16" t="s">
        <v>234</v>
      </c>
      <c r="H24" s="34">
        <v>44698</v>
      </c>
      <c r="I24" s="34">
        <v>45795</v>
      </c>
      <c r="J24" s="36">
        <v>1415.32</v>
      </c>
      <c r="K24" s="36">
        <v>68</v>
      </c>
      <c r="L24" s="16" t="s">
        <v>266</v>
      </c>
      <c r="M24" s="16"/>
    </row>
    <row r="25" spans="1:13" x14ac:dyDescent="0.3">
      <c r="I25" s="21" t="s">
        <v>236</v>
      </c>
      <c r="J25" s="20">
        <f>SUBTOTAL(109,Lignes[Frais de Resiliation])</f>
        <v>13551.71</v>
      </c>
      <c r="K25" s="19">
        <f>SUBTOTAL(109,Lignes[Abonnement mensuel (HT)])</f>
        <v>687</v>
      </c>
    </row>
  </sheetData>
  <pageMargins left="0.7" right="0.7" top="0.75" bottom="0.75" header="0.3" footer="0.3"/>
  <pageSetup paperSize="9"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9646-B972-4AEE-B8BF-3218E68B6246}">
  <dimension ref="A1:N78"/>
  <sheetViews>
    <sheetView tabSelected="1" workbookViewId="0">
      <selection activeCell="K8" sqref="K8"/>
    </sheetView>
  </sheetViews>
  <sheetFormatPr baseColWidth="10" defaultRowHeight="14.4" x14ac:dyDescent="0.3"/>
  <cols>
    <col min="1" max="1" width="15.6640625" customWidth="1"/>
    <col min="2" max="2" width="13.33203125" customWidth="1"/>
    <col min="3" max="3" width="6.109375" customWidth="1"/>
    <col min="4" max="4" width="13.5546875" customWidth="1"/>
    <col min="5" max="5" width="16.33203125" bestFit="1" customWidth="1"/>
    <col min="6" max="6" width="11.33203125" customWidth="1"/>
    <col min="7" max="7" width="11" customWidth="1"/>
    <col min="8" max="8" width="20.6640625" customWidth="1"/>
    <col min="9" max="9" width="7" customWidth="1"/>
    <col min="10" max="10" width="6" bestFit="1" customWidth="1"/>
    <col min="11" max="11" width="18" bestFit="1" customWidth="1"/>
    <col min="12" max="12" width="22" bestFit="1" customWidth="1"/>
  </cols>
  <sheetData>
    <row r="1" spans="1:14" x14ac:dyDescent="0.3">
      <c r="A1" t="s">
        <v>39</v>
      </c>
      <c r="B1" t="s">
        <v>40</v>
      </c>
      <c r="C1" t="s">
        <v>188</v>
      </c>
      <c r="D1" t="s">
        <v>189</v>
      </c>
      <c r="E1" t="s">
        <v>327</v>
      </c>
      <c r="F1" t="s">
        <v>238</v>
      </c>
      <c r="G1" t="s">
        <v>237</v>
      </c>
      <c r="H1" t="s">
        <v>300</v>
      </c>
      <c r="I1" t="s">
        <v>307</v>
      </c>
      <c r="J1" t="s">
        <v>310</v>
      </c>
      <c r="K1" t="s">
        <v>309</v>
      </c>
      <c r="L1" t="s">
        <v>357</v>
      </c>
    </row>
    <row r="2" spans="1:14" x14ac:dyDescent="0.3">
      <c r="A2" s="13" t="s">
        <v>45</v>
      </c>
      <c r="B2" s="13" t="s">
        <v>326</v>
      </c>
      <c r="C2" s="43" t="s">
        <v>51</v>
      </c>
      <c r="D2" s="13" t="s">
        <v>59</v>
      </c>
      <c r="E2" s="45" t="s">
        <v>346</v>
      </c>
      <c r="F2" s="38">
        <v>44670</v>
      </c>
      <c r="G2" s="38">
        <v>45767</v>
      </c>
      <c r="H2" s="13" t="s">
        <v>384</v>
      </c>
      <c r="I2" s="13" t="s">
        <v>312</v>
      </c>
      <c r="J2" s="13">
        <v>37000</v>
      </c>
      <c r="K2" s="13" t="s">
        <v>313</v>
      </c>
      <c r="L2" s="41" t="s">
        <v>365</v>
      </c>
      <c r="N2" s="37"/>
    </row>
    <row r="3" spans="1:14" x14ac:dyDescent="0.3">
      <c r="A3" s="13" t="s">
        <v>47</v>
      </c>
      <c r="B3" s="13" t="s">
        <v>322</v>
      </c>
      <c r="C3" s="43" t="s">
        <v>9</v>
      </c>
      <c r="D3" s="13" t="s">
        <v>60</v>
      </c>
      <c r="E3" s="45" t="s">
        <v>342</v>
      </c>
      <c r="F3" s="38">
        <v>44664</v>
      </c>
      <c r="G3" s="38">
        <v>45761</v>
      </c>
      <c r="H3" s="13" t="s">
        <v>383</v>
      </c>
      <c r="I3" s="13" t="s">
        <v>308</v>
      </c>
      <c r="J3" s="13">
        <v>94120</v>
      </c>
      <c r="K3" s="13" t="s">
        <v>311</v>
      </c>
      <c r="L3" s="41" t="s">
        <v>364</v>
      </c>
      <c r="N3" s="37"/>
    </row>
    <row r="4" spans="1:14" x14ac:dyDescent="0.3">
      <c r="A4" s="13" t="s">
        <v>220</v>
      </c>
      <c r="B4" s="13" t="s">
        <v>325</v>
      </c>
      <c r="C4" s="43" t="s">
        <v>179</v>
      </c>
      <c r="D4" s="13" t="s">
        <v>368</v>
      </c>
      <c r="E4" s="45" t="s">
        <v>344</v>
      </c>
      <c r="F4" s="38">
        <v>44667</v>
      </c>
      <c r="G4" s="38">
        <v>45766</v>
      </c>
      <c r="H4" s="13" t="s">
        <v>382</v>
      </c>
      <c r="I4" s="13" t="s">
        <v>314</v>
      </c>
      <c r="J4" s="13">
        <v>44800</v>
      </c>
      <c r="K4" s="13" t="s">
        <v>315</v>
      </c>
      <c r="L4" s="41" t="s">
        <v>360</v>
      </c>
      <c r="N4" s="37"/>
    </row>
    <row r="5" spans="1:14" x14ac:dyDescent="0.3">
      <c r="A5" s="13" t="s">
        <v>303</v>
      </c>
      <c r="B5" s="13" t="s">
        <v>320</v>
      </c>
      <c r="C5" s="43" t="s">
        <v>305</v>
      </c>
      <c r="D5" s="13" t="s">
        <v>109</v>
      </c>
      <c r="E5" s="45" t="s">
        <v>340</v>
      </c>
      <c r="F5" s="38">
        <v>44652</v>
      </c>
      <c r="G5" s="38">
        <v>45748</v>
      </c>
      <c r="H5" s="13" t="s">
        <v>381</v>
      </c>
      <c r="I5" s="13" t="s">
        <v>308</v>
      </c>
      <c r="J5" s="13">
        <v>94120</v>
      </c>
      <c r="K5" s="13" t="s">
        <v>311</v>
      </c>
      <c r="L5" s="41" t="s">
        <v>359</v>
      </c>
      <c r="N5" s="37"/>
    </row>
    <row r="6" spans="1:14" x14ac:dyDescent="0.3">
      <c r="A6" s="13" t="s">
        <v>297</v>
      </c>
      <c r="B6" s="13" t="s">
        <v>298</v>
      </c>
      <c r="C6" s="43" t="s">
        <v>299</v>
      </c>
      <c r="D6" s="13" t="s">
        <v>52</v>
      </c>
      <c r="E6" s="45" t="s">
        <v>348</v>
      </c>
      <c r="F6" s="38">
        <v>44698</v>
      </c>
      <c r="G6" s="38">
        <v>45795</v>
      </c>
      <c r="H6" s="13" t="s">
        <v>369</v>
      </c>
      <c r="I6" s="13" t="s">
        <v>308</v>
      </c>
      <c r="J6" s="13">
        <v>94120</v>
      </c>
      <c r="K6" s="13" t="s">
        <v>311</v>
      </c>
      <c r="L6" s="41" t="s">
        <v>366</v>
      </c>
      <c r="N6" s="37"/>
    </row>
    <row r="7" spans="1:14" x14ac:dyDescent="0.3">
      <c r="A7" s="13" t="s">
        <v>43</v>
      </c>
      <c r="B7" s="13" t="s">
        <v>318</v>
      </c>
      <c r="C7" s="43" t="s">
        <v>7</v>
      </c>
      <c r="D7" s="13" t="s">
        <v>58</v>
      </c>
      <c r="E7" s="45" t="s">
        <v>349</v>
      </c>
      <c r="F7" s="38">
        <v>44698</v>
      </c>
      <c r="G7" s="38">
        <v>45795</v>
      </c>
      <c r="H7" s="13" t="s">
        <v>369</v>
      </c>
      <c r="I7" s="13" t="s">
        <v>308</v>
      </c>
      <c r="J7" s="13">
        <v>94120</v>
      </c>
      <c r="K7" s="13" t="s">
        <v>311</v>
      </c>
      <c r="L7" s="41" t="s">
        <v>363</v>
      </c>
      <c r="N7" s="37"/>
    </row>
    <row r="8" spans="1:14" x14ac:dyDescent="0.3">
      <c r="A8" s="13" t="s">
        <v>48</v>
      </c>
      <c r="B8" s="13" t="s">
        <v>321</v>
      </c>
      <c r="C8" s="43" t="s">
        <v>10</v>
      </c>
      <c r="D8" s="13" t="s">
        <v>78</v>
      </c>
      <c r="E8" s="45" t="s">
        <v>341</v>
      </c>
      <c r="F8" s="38">
        <v>44664</v>
      </c>
      <c r="G8" s="38">
        <v>45761</v>
      </c>
      <c r="H8" s="13" t="s">
        <v>369</v>
      </c>
      <c r="I8" s="13" t="s">
        <v>308</v>
      </c>
      <c r="J8" s="13">
        <v>94120</v>
      </c>
      <c r="K8" s="13" t="s">
        <v>311</v>
      </c>
      <c r="L8" s="41" t="s">
        <v>367</v>
      </c>
      <c r="N8" s="37"/>
    </row>
    <row r="9" spans="1:14" x14ac:dyDescent="0.3">
      <c r="A9" s="13" t="s">
        <v>44</v>
      </c>
      <c r="B9" s="13" t="s">
        <v>319</v>
      </c>
      <c r="C9" s="43" t="s">
        <v>19</v>
      </c>
      <c r="D9" s="13" t="s">
        <v>54</v>
      </c>
      <c r="E9" s="45" t="s">
        <v>347</v>
      </c>
      <c r="F9" s="38">
        <v>44676</v>
      </c>
      <c r="G9" s="38">
        <v>45773</v>
      </c>
      <c r="H9" s="13" t="s">
        <v>369</v>
      </c>
      <c r="I9" s="13" t="s">
        <v>308</v>
      </c>
      <c r="J9" s="13">
        <v>94120</v>
      </c>
      <c r="K9" s="13" t="s">
        <v>311</v>
      </c>
      <c r="L9" s="41" t="s">
        <v>361</v>
      </c>
      <c r="N9" s="37"/>
    </row>
    <row r="10" spans="1:14" x14ac:dyDescent="0.3">
      <c r="A10" s="13" t="s">
        <v>46</v>
      </c>
      <c r="B10" s="13" t="s">
        <v>324</v>
      </c>
      <c r="C10" s="43" t="s">
        <v>8</v>
      </c>
      <c r="D10" s="13" t="s">
        <v>53</v>
      </c>
      <c r="E10" s="45" t="s">
        <v>345</v>
      </c>
      <c r="F10" s="38">
        <v>44667</v>
      </c>
      <c r="G10" s="38">
        <v>45766</v>
      </c>
      <c r="H10" s="13" t="s">
        <v>369</v>
      </c>
      <c r="I10" s="13" t="s">
        <v>308</v>
      </c>
      <c r="J10" s="13">
        <v>94120</v>
      </c>
      <c r="K10" s="13" t="s">
        <v>311</v>
      </c>
      <c r="L10" s="41" t="s">
        <v>362</v>
      </c>
      <c r="N10" s="37"/>
    </row>
    <row r="11" spans="1:14" x14ac:dyDescent="0.3">
      <c r="A11" s="13" t="s">
        <v>228</v>
      </c>
      <c r="B11" s="13" t="s">
        <v>323</v>
      </c>
      <c r="C11" s="43" t="s">
        <v>178</v>
      </c>
      <c r="D11" s="13" t="s">
        <v>57</v>
      </c>
      <c r="E11" s="42" t="s">
        <v>343</v>
      </c>
      <c r="F11" s="38">
        <v>44664</v>
      </c>
      <c r="G11" s="38">
        <v>45761</v>
      </c>
      <c r="H11" s="13" t="s">
        <v>370</v>
      </c>
      <c r="I11" s="13" t="s">
        <v>316</v>
      </c>
      <c r="J11" s="13">
        <v>59491</v>
      </c>
      <c r="K11" s="13" t="s">
        <v>317</v>
      </c>
      <c r="L11" s="41" t="s">
        <v>358</v>
      </c>
      <c r="N11" s="37"/>
    </row>
    <row r="12" spans="1:14" x14ac:dyDescent="0.3">
      <c r="A12" s="39" t="s">
        <v>110</v>
      </c>
      <c r="B12" s="39" t="s">
        <v>192</v>
      </c>
      <c r="C12" s="44" t="s">
        <v>235</v>
      </c>
      <c r="D12" s="39" t="s">
        <v>38</v>
      </c>
      <c r="E12" s="39" t="s">
        <v>350</v>
      </c>
      <c r="F12" s="39">
        <v>44667</v>
      </c>
      <c r="G12" s="39">
        <v>45766</v>
      </c>
      <c r="H12" s="39" t="s">
        <v>356</v>
      </c>
      <c r="I12" s="39" t="s">
        <v>350</v>
      </c>
      <c r="J12" s="39" t="s">
        <v>350</v>
      </c>
      <c r="K12" s="39" t="s">
        <v>350</v>
      </c>
      <c r="L12" s="40" t="s">
        <v>350</v>
      </c>
    </row>
    <row r="13" spans="1:14" x14ac:dyDescent="0.3">
      <c r="A13" s="39" t="s">
        <v>110</v>
      </c>
      <c r="B13" s="39" t="s">
        <v>192</v>
      </c>
      <c r="C13" s="44" t="s">
        <v>235</v>
      </c>
      <c r="D13" s="39" t="s">
        <v>55</v>
      </c>
      <c r="E13" s="39" t="s">
        <v>350</v>
      </c>
      <c r="F13" s="39">
        <v>44671</v>
      </c>
      <c r="G13" s="39">
        <v>45768</v>
      </c>
      <c r="H13" s="39" t="s">
        <v>356</v>
      </c>
      <c r="I13" s="39" t="s">
        <v>350</v>
      </c>
      <c r="J13" s="39" t="s">
        <v>350</v>
      </c>
      <c r="K13" s="39" t="s">
        <v>350</v>
      </c>
      <c r="L13" s="40" t="s">
        <v>350</v>
      </c>
    </row>
    <row r="18" spans="1:8" x14ac:dyDescent="0.3">
      <c r="H18" t="s">
        <v>328</v>
      </c>
    </row>
    <row r="19" spans="1:8" x14ac:dyDescent="0.3">
      <c r="H19" t="s">
        <v>329</v>
      </c>
    </row>
    <row r="20" spans="1:8" x14ac:dyDescent="0.3">
      <c r="H20" t="s">
        <v>330</v>
      </c>
    </row>
    <row r="21" spans="1:8" x14ac:dyDescent="0.3">
      <c r="H21" t="s">
        <v>331</v>
      </c>
    </row>
    <row r="22" spans="1:8" x14ac:dyDescent="0.3">
      <c r="H22" t="s">
        <v>332</v>
      </c>
    </row>
    <row r="23" spans="1:8" x14ac:dyDescent="0.3">
      <c r="H23" t="s">
        <v>333</v>
      </c>
    </row>
    <row r="24" spans="1:8" x14ac:dyDescent="0.3">
      <c r="H24" t="s">
        <v>334</v>
      </c>
    </row>
    <row r="25" spans="1:8" x14ac:dyDescent="0.3">
      <c r="H25" t="s">
        <v>335</v>
      </c>
    </row>
    <row r="26" spans="1:8" x14ac:dyDescent="0.3">
      <c r="H26" t="s">
        <v>336</v>
      </c>
    </row>
    <row r="27" spans="1:8" x14ac:dyDescent="0.3">
      <c r="A27" s="9" t="s">
        <v>244</v>
      </c>
      <c r="H27" t="s">
        <v>337</v>
      </c>
    </row>
    <row r="28" spans="1:8" x14ac:dyDescent="0.3">
      <c r="A28" t="s">
        <v>241</v>
      </c>
      <c r="B28" t="s">
        <v>242</v>
      </c>
      <c r="C28" t="s">
        <v>243</v>
      </c>
      <c r="H28" t="s">
        <v>338</v>
      </c>
    </row>
    <row r="29" spans="1:8" x14ac:dyDescent="0.3">
      <c r="A29" s="19">
        <v>41</v>
      </c>
      <c r="B29">
        <v>5</v>
      </c>
      <c r="C29" s="18">
        <v>205</v>
      </c>
      <c r="H29" t="s">
        <v>339</v>
      </c>
    </row>
    <row r="30" spans="1:8" x14ac:dyDescent="0.3">
      <c r="A30" s="19">
        <v>58</v>
      </c>
      <c r="B30">
        <v>2</v>
      </c>
      <c r="C30" s="18">
        <v>116</v>
      </c>
    </row>
    <row r="31" spans="1:8" x14ac:dyDescent="0.3">
      <c r="A31" s="19">
        <v>65</v>
      </c>
      <c r="B31">
        <v>5</v>
      </c>
      <c r="C31" s="18">
        <f>Tableau2[[#This Row],[Coût]]*Tableau2[[#This Row],[Nb lignes]]</f>
        <v>325</v>
      </c>
    </row>
    <row r="32" spans="1:8" x14ac:dyDescent="0.3">
      <c r="B32">
        <f>SUBTOTAL(109,Tableau2[Nb lignes])</f>
        <v>12</v>
      </c>
      <c r="C32" s="22">
        <f>SUBTOTAL(109,Tableau2[Tot])</f>
        <v>646</v>
      </c>
    </row>
    <row r="34" spans="1:4" x14ac:dyDescent="0.3">
      <c r="A34" s="9" t="s">
        <v>245</v>
      </c>
    </row>
    <row r="35" spans="1:4" x14ac:dyDescent="0.3">
      <c r="A35" t="s">
        <v>241</v>
      </c>
      <c r="B35" t="s">
        <v>242</v>
      </c>
      <c r="C35" t="s">
        <v>243</v>
      </c>
    </row>
    <row r="36" spans="1:4" x14ac:dyDescent="0.3">
      <c r="A36" s="19">
        <v>15.99</v>
      </c>
      <c r="B36">
        <v>4</v>
      </c>
      <c r="C36" s="19">
        <f>Tableau8[[#This Row],[Coût]]*Tableau8[[#This Row],[Nb lignes]]</f>
        <v>63.96</v>
      </c>
    </row>
    <row r="37" spans="1:4" x14ac:dyDescent="0.3">
      <c r="A37" s="19">
        <v>19.989999999999998</v>
      </c>
      <c r="B37">
        <v>12</v>
      </c>
      <c r="C37" s="19">
        <f>Tableau8[[#This Row],[Coût]]*Tableau8[[#This Row],[Nb lignes]]</f>
        <v>239.88</v>
      </c>
    </row>
    <row r="38" spans="1:4" x14ac:dyDescent="0.3">
      <c r="B38">
        <f>SUBTOTAL(109,Tableau8[Nb lignes])</f>
        <v>16</v>
      </c>
      <c r="C38" s="19">
        <f>SUBTOTAL(109,Tableau8[Tot])</f>
        <v>303.83999999999997</v>
      </c>
    </row>
    <row r="40" spans="1:4" x14ac:dyDescent="0.3">
      <c r="A40" t="s">
        <v>259</v>
      </c>
    </row>
    <row r="41" spans="1:4" ht="31.5" customHeight="1" x14ac:dyDescent="0.3">
      <c r="A41" s="25" t="s">
        <v>255</v>
      </c>
      <c r="B41" s="25" t="s">
        <v>256</v>
      </c>
      <c r="C41" s="25" t="s">
        <v>257</v>
      </c>
      <c r="D41" s="25" t="s">
        <v>246</v>
      </c>
    </row>
    <row r="42" spans="1:4" x14ac:dyDescent="0.3">
      <c r="A42" s="23">
        <v>45108</v>
      </c>
      <c r="B42" s="18">
        <f>Tableau2[[#Totals],[Tot]]</f>
        <v>646</v>
      </c>
      <c r="C42" s="1">
        <v>22</v>
      </c>
      <c r="D42" s="18">
        <f>Tableau2[[#Totals],[Tot]]*Tableau9[[#This Row],[Mois restants]]</f>
        <v>14212</v>
      </c>
    </row>
    <row r="43" spans="1:4" x14ac:dyDescent="0.3">
      <c r="A43" s="23">
        <v>45139</v>
      </c>
      <c r="B43" s="18">
        <f>Tableau2[[#Totals],[Tot]]+B42</f>
        <v>1292</v>
      </c>
      <c r="C43" s="1" t="s">
        <v>306</v>
      </c>
      <c r="D43" s="18" t="e">
        <f>Tableau2[[#Totals],[Tot]]*Tableau9[[#This Row],[Mois restants]]</f>
        <v>#VALUE!</v>
      </c>
    </row>
    <row r="44" spans="1:4" x14ac:dyDescent="0.3">
      <c r="A44" s="23">
        <v>45170</v>
      </c>
      <c r="B44" s="18">
        <f>Tableau2[[#Totals],[Tot]]+B43</f>
        <v>1938</v>
      </c>
      <c r="C44" s="1">
        <v>20</v>
      </c>
      <c r="D44" s="18">
        <f>Tableau2[[#Totals],[Tot]]*Tableau9[[#This Row],[Mois restants]]</f>
        <v>12920</v>
      </c>
    </row>
    <row r="45" spans="1:4" x14ac:dyDescent="0.3">
      <c r="A45" s="23">
        <v>45200</v>
      </c>
      <c r="B45" s="18">
        <f>Tableau2[[#Totals],[Tot]]+B44</f>
        <v>2584</v>
      </c>
      <c r="C45" s="1">
        <v>19</v>
      </c>
      <c r="D45" s="18">
        <f>Tableau2[[#Totals],[Tot]]*Tableau9[[#This Row],[Mois restants]]</f>
        <v>12274</v>
      </c>
    </row>
    <row r="46" spans="1:4" x14ac:dyDescent="0.3">
      <c r="A46" s="23">
        <v>45231</v>
      </c>
      <c r="B46" s="18">
        <f>Tableau2[[#Totals],[Tot]]+B45</f>
        <v>3230</v>
      </c>
      <c r="C46" s="1">
        <v>18</v>
      </c>
      <c r="D46" s="18">
        <f>Tableau2[[#Totals],[Tot]]*Tableau9[[#This Row],[Mois restants]]</f>
        <v>11628</v>
      </c>
    </row>
    <row r="47" spans="1:4" x14ac:dyDescent="0.3">
      <c r="A47" s="23">
        <v>45261</v>
      </c>
      <c r="B47" s="18">
        <f>Tableau2[[#Totals],[Tot]]+B46</f>
        <v>3876</v>
      </c>
      <c r="C47" s="1">
        <v>17</v>
      </c>
      <c r="D47" s="18">
        <f>Tableau2[[#Totals],[Tot]]*Tableau9[[#This Row],[Mois restants]]</f>
        <v>10982</v>
      </c>
    </row>
    <row r="48" spans="1:4" x14ac:dyDescent="0.3">
      <c r="A48" s="23">
        <v>45292</v>
      </c>
      <c r="B48" s="18">
        <f>Tableau2[[#Totals],[Tot]]+B47</f>
        <v>4522</v>
      </c>
      <c r="C48" s="1">
        <v>16</v>
      </c>
      <c r="D48" s="18">
        <f>Tableau2[[#Totals],[Tot]]*Tableau9[[#This Row],[Mois restants]]</f>
        <v>10336</v>
      </c>
    </row>
    <row r="49" spans="1:4" x14ac:dyDescent="0.3">
      <c r="A49" s="23">
        <v>45323</v>
      </c>
      <c r="B49" s="18">
        <f>Tableau2[[#Totals],[Tot]]+B48</f>
        <v>5168</v>
      </c>
      <c r="C49" s="1">
        <v>15</v>
      </c>
      <c r="D49" s="18">
        <f>Tableau2[[#Totals],[Tot]]*Tableau9[[#This Row],[Mois restants]]</f>
        <v>9690</v>
      </c>
    </row>
    <row r="50" spans="1:4" x14ac:dyDescent="0.3">
      <c r="A50" s="23">
        <v>45352</v>
      </c>
      <c r="B50" s="18">
        <f>Tableau2[[#Totals],[Tot]]+B49</f>
        <v>5814</v>
      </c>
      <c r="C50" s="1">
        <v>14</v>
      </c>
      <c r="D50" s="18">
        <f>Tableau2[[#Totals],[Tot]]*Tableau9[[#This Row],[Mois restants]]</f>
        <v>9044</v>
      </c>
    </row>
    <row r="51" spans="1:4" x14ac:dyDescent="0.3">
      <c r="A51" s="23">
        <v>45383</v>
      </c>
      <c r="B51" s="18">
        <f>Tableau2[[#Totals],[Tot]]+B50</f>
        <v>6460</v>
      </c>
      <c r="C51" s="1">
        <v>13</v>
      </c>
      <c r="D51" s="18">
        <f>Tableau2[[#Totals],[Tot]]*Tableau9[[#This Row],[Mois restants]]</f>
        <v>8398</v>
      </c>
    </row>
    <row r="52" spans="1:4" x14ac:dyDescent="0.3">
      <c r="A52" s="23">
        <v>45413</v>
      </c>
      <c r="B52" s="18">
        <f>Tableau2[[#Totals],[Tot]]+B51</f>
        <v>7106</v>
      </c>
      <c r="C52" s="1">
        <v>12</v>
      </c>
      <c r="D52" s="18">
        <f>Tableau2[[#Totals],[Tot]]*Tableau9[[#This Row],[Mois restants]]</f>
        <v>7752</v>
      </c>
    </row>
    <row r="53" spans="1:4" x14ac:dyDescent="0.3">
      <c r="A53" s="23">
        <v>45444</v>
      </c>
      <c r="B53" s="18">
        <f>Tableau2[[#Totals],[Tot]]+B52</f>
        <v>7752</v>
      </c>
      <c r="C53" s="1">
        <v>11</v>
      </c>
      <c r="D53" s="18">
        <f>Tableau2[[#Totals],[Tot]]*Tableau9[[#This Row],[Mois restants]]</f>
        <v>7106</v>
      </c>
    </row>
    <row r="54" spans="1:4" x14ac:dyDescent="0.3">
      <c r="A54" s="23">
        <v>45474</v>
      </c>
      <c r="B54" s="18">
        <f>Tableau2[[#Totals],[Tot]]+B53</f>
        <v>8398</v>
      </c>
      <c r="C54" s="1">
        <v>10</v>
      </c>
      <c r="D54" s="18">
        <f>Tableau2[[#Totals],[Tot]]*Tableau9[[#This Row],[Mois restants]]</f>
        <v>6460</v>
      </c>
    </row>
    <row r="55" spans="1:4" x14ac:dyDescent="0.3">
      <c r="A55" s="23">
        <v>45505</v>
      </c>
      <c r="B55" s="18">
        <f>Tableau2[[#Totals],[Tot]]+B54</f>
        <v>9044</v>
      </c>
      <c r="C55" s="1">
        <v>9</v>
      </c>
      <c r="D55" s="18">
        <f>Tableau2[[#Totals],[Tot]]*Tableau9[[#This Row],[Mois restants]]</f>
        <v>5814</v>
      </c>
    </row>
    <row r="56" spans="1:4" x14ac:dyDescent="0.3">
      <c r="A56" s="23">
        <v>45536</v>
      </c>
      <c r="B56" s="18">
        <f>Tableau2[[#Totals],[Tot]]+B55</f>
        <v>9690</v>
      </c>
      <c r="C56" s="1">
        <v>8</v>
      </c>
      <c r="D56" s="18">
        <f>Tableau2[[#Totals],[Tot]]*Tableau9[[#This Row],[Mois restants]]</f>
        <v>5168</v>
      </c>
    </row>
    <row r="57" spans="1:4" x14ac:dyDescent="0.3">
      <c r="A57" s="23">
        <v>45566</v>
      </c>
      <c r="B57" s="18">
        <f>Tableau2[[#Totals],[Tot]]+B56</f>
        <v>10336</v>
      </c>
      <c r="C57" s="1">
        <v>7</v>
      </c>
      <c r="D57" s="18">
        <f>Tableau2[[#Totals],[Tot]]*Tableau9[[#This Row],[Mois restants]]</f>
        <v>4522</v>
      </c>
    </row>
    <row r="58" spans="1:4" x14ac:dyDescent="0.3">
      <c r="A58" s="23">
        <v>45597</v>
      </c>
      <c r="B58" s="18">
        <f>Tableau2[[#Totals],[Tot]]+B57</f>
        <v>10982</v>
      </c>
      <c r="C58" s="1">
        <v>6</v>
      </c>
      <c r="D58" s="18">
        <f>Tableau2[[#Totals],[Tot]]*Tableau9[[#This Row],[Mois restants]]</f>
        <v>3876</v>
      </c>
    </row>
    <row r="59" spans="1:4" x14ac:dyDescent="0.3">
      <c r="A59" s="23">
        <v>45627</v>
      </c>
      <c r="B59" s="18">
        <f>Tableau2[[#Totals],[Tot]]+B58</f>
        <v>11628</v>
      </c>
      <c r="C59" s="1">
        <v>5</v>
      </c>
      <c r="D59" s="18">
        <f>Tableau2[[#Totals],[Tot]]*Tableau9[[#This Row],[Mois restants]]</f>
        <v>3230</v>
      </c>
    </row>
    <row r="60" spans="1:4" x14ac:dyDescent="0.3">
      <c r="A60" s="23">
        <v>45658</v>
      </c>
      <c r="B60" s="18">
        <f>Tableau2[[#Totals],[Tot]]+B59</f>
        <v>12274</v>
      </c>
      <c r="C60" s="1">
        <v>4</v>
      </c>
      <c r="D60" s="18">
        <f>Tableau2[[#Totals],[Tot]]*Tableau9[[#This Row],[Mois restants]]</f>
        <v>2584</v>
      </c>
    </row>
    <row r="61" spans="1:4" x14ac:dyDescent="0.3">
      <c r="A61" s="23">
        <v>45689</v>
      </c>
      <c r="B61" s="18">
        <f>Tableau2[[#Totals],[Tot]]+B60</f>
        <v>12920</v>
      </c>
      <c r="C61" s="1">
        <v>3</v>
      </c>
      <c r="D61" s="18">
        <f>Tableau2[[#Totals],[Tot]]*Tableau9[[#This Row],[Mois restants]]</f>
        <v>1938</v>
      </c>
    </row>
    <row r="62" spans="1:4" x14ac:dyDescent="0.3">
      <c r="A62" s="23">
        <v>45717</v>
      </c>
      <c r="B62" s="18">
        <f>Tableau2[[#Totals],[Tot]]+B61</f>
        <v>13566</v>
      </c>
      <c r="C62" s="1">
        <v>2</v>
      </c>
      <c r="D62" s="18">
        <f>Tableau2[[#Totals],[Tot]]*Tableau9[[#This Row],[Mois restants]]</f>
        <v>1292</v>
      </c>
    </row>
    <row r="63" spans="1:4" x14ac:dyDescent="0.3">
      <c r="A63" s="23">
        <v>45748</v>
      </c>
      <c r="B63" s="18">
        <f>Tableau2[[#Totals],[Tot]]+B62</f>
        <v>14212</v>
      </c>
      <c r="C63" s="1">
        <v>1</v>
      </c>
      <c r="D63" s="18">
        <f>Tableau2[[#Totals],[Tot]]*Tableau9[[#This Row],[Mois restants]]</f>
        <v>646</v>
      </c>
    </row>
    <row r="66" spans="1:1" x14ac:dyDescent="0.3">
      <c r="A66" s="2" t="s">
        <v>252</v>
      </c>
    </row>
    <row r="67" spans="1:1" x14ac:dyDescent="0.3">
      <c r="A67" s="2"/>
    </row>
    <row r="68" spans="1:1" x14ac:dyDescent="0.3">
      <c r="A68" s="2" t="s">
        <v>253</v>
      </c>
    </row>
    <row r="69" spans="1:1" x14ac:dyDescent="0.3">
      <c r="A69" s="24" t="s">
        <v>254</v>
      </c>
    </row>
    <row r="71" spans="1:1" x14ac:dyDescent="0.3">
      <c r="A71" s="2" t="s">
        <v>247</v>
      </c>
    </row>
    <row r="72" spans="1:1" x14ac:dyDescent="0.3">
      <c r="A72" s="2"/>
    </row>
    <row r="73" spans="1:1" x14ac:dyDescent="0.3">
      <c r="A73" s="2" t="s">
        <v>248</v>
      </c>
    </row>
    <row r="74" spans="1:1" x14ac:dyDescent="0.3">
      <c r="A74" s="2" t="s">
        <v>249</v>
      </c>
    </row>
    <row r="75" spans="1:1" x14ac:dyDescent="0.3">
      <c r="A75" s="2"/>
    </row>
    <row r="76" spans="1:1" x14ac:dyDescent="0.3">
      <c r="A76" s="2" t="s">
        <v>250</v>
      </c>
    </row>
    <row r="77" spans="1:1" x14ac:dyDescent="0.3">
      <c r="A77" s="2"/>
    </row>
    <row r="78" spans="1:1" x14ac:dyDescent="0.3">
      <c r="A78" s="2" t="s">
        <v>251</v>
      </c>
    </row>
  </sheetData>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Etq.Tel</vt:lpstr>
      <vt:lpstr>Lignes_OVH</vt:lpstr>
      <vt:lpstr>Lignes_Bouygues</vt:lpstr>
      <vt:lpstr>Migration</vt:lpstr>
      <vt:lpstr>Etq.Tel!OLE_LINK1</vt:lpstr>
      <vt:lpstr>Etq.Tel!Zone_d_impression</vt:lpstr>
    </vt:vector>
  </TitlesOfParts>
  <Company>SUNNIKAN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JOUBERT</dc:creator>
  <cp:lastModifiedBy>Pierre JOUBERT</cp:lastModifiedBy>
  <cp:lastPrinted>2024-12-13T12:04:42Z</cp:lastPrinted>
  <dcterms:created xsi:type="dcterms:W3CDTF">2012-08-17T13:05:46Z</dcterms:created>
  <dcterms:modified xsi:type="dcterms:W3CDTF">2025-06-10T15:39:34Z</dcterms:modified>
</cp:coreProperties>
</file>